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2145" windowWidth="14805" windowHeight="5970"/>
  </bookViews>
  <sheets>
    <sheet name="Всего-дор" sheetId="4" r:id="rId1"/>
  </sheets>
  <definedNames>
    <definedName name="_xlnm.Print_Titles" localSheetId="0">'Всего-дор'!$12:$12</definedName>
  </definedNames>
  <calcPr calcId="145621"/>
</workbook>
</file>

<file path=xl/calcChain.xml><?xml version="1.0" encoding="utf-8"?>
<calcChain xmlns="http://schemas.openxmlformats.org/spreadsheetml/2006/main">
  <c r="Y234" i="4" l="1"/>
  <c r="Y268" i="4"/>
  <c r="Z145" i="4" l="1"/>
  <c r="Z108" i="4"/>
  <c r="Z116" i="4" l="1"/>
  <c r="Y126" i="4" l="1"/>
  <c r="Z223" i="4"/>
  <c r="Z95" i="4"/>
  <c r="Z285" i="4" l="1"/>
  <c r="Z286" i="4"/>
  <c r="Y179" i="4" l="1"/>
  <c r="Y178" i="4"/>
  <c r="Y177" i="4"/>
  <c r="Y176" i="4"/>
  <c r="Y175" i="4"/>
  <c r="Y174" i="4"/>
  <c r="Y173" i="4"/>
  <c r="Y172" i="4"/>
  <c r="Y171" i="4"/>
  <c r="Y170" i="4"/>
  <c r="Y169" i="4"/>
  <c r="Y168" i="4"/>
  <c r="Y225" i="4"/>
  <c r="Y186" i="4"/>
  <c r="Y128" i="4"/>
  <c r="Y248" i="4" l="1"/>
  <c r="Y266" i="4"/>
  <c r="Y255" i="4"/>
  <c r="Y237" i="4"/>
  <c r="Y215" i="4"/>
  <c r="Y207" i="4"/>
  <c r="Y205" i="4"/>
  <c r="Y203" i="4"/>
  <c r="Y201" i="4"/>
  <c r="Y133" i="4"/>
  <c r="Y131" i="4"/>
  <c r="Y90" i="4"/>
  <c r="Y142" i="4" l="1"/>
  <c r="Z102" i="4"/>
  <c r="Y226" i="4" l="1"/>
  <c r="Y222" i="4" l="1"/>
  <c r="Y219" i="4"/>
  <c r="Z246" i="4" l="1"/>
  <c r="Z245" i="4"/>
  <c r="Z238" i="4"/>
  <c r="Z239" i="4"/>
  <c r="Z240" i="4"/>
  <c r="Z237" i="4"/>
  <c r="W124" i="4"/>
  <c r="V180" i="4"/>
  <c r="V124" i="4" s="1"/>
  <c r="W180" i="4"/>
  <c r="X180" i="4"/>
  <c r="X124" i="4" s="1"/>
  <c r="Y180" i="4"/>
  <c r="Y124" i="4" s="1"/>
  <c r="T180" i="4"/>
  <c r="U219" i="4"/>
  <c r="Z219" i="4" s="1"/>
  <c r="Z179" i="4"/>
  <c r="Z178" i="4"/>
  <c r="Z177" i="4"/>
  <c r="Z176" i="4"/>
  <c r="Z175" i="4"/>
  <c r="Z174" i="4"/>
  <c r="Z173" i="4"/>
  <c r="Z172" i="4"/>
  <c r="Z171" i="4"/>
  <c r="Z170" i="4"/>
  <c r="Z169" i="4"/>
  <c r="Z168" i="4"/>
  <c r="Z218" i="4"/>
  <c r="Z217" i="4"/>
  <c r="Z216" i="4"/>
  <c r="Z215" i="4"/>
  <c r="Z214" i="4"/>
  <c r="Z213" i="4"/>
  <c r="Z212" i="4"/>
  <c r="Z211" i="4"/>
  <c r="Z210" i="4"/>
  <c r="Z209" i="4"/>
  <c r="Z208" i="4"/>
  <c r="Z207" i="4"/>
  <c r="Y200" i="4"/>
  <c r="Y206" i="4"/>
  <c r="Y204" i="4"/>
  <c r="Y199" i="4"/>
  <c r="Y137" i="4"/>
  <c r="Y136" i="4"/>
  <c r="Z110" i="4"/>
  <c r="Y109" i="4"/>
  <c r="Y91" i="4"/>
  <c r="Y89" i="4"/>
  <c r="Y233" i="4"/>
  <c r="Y231" i="4" s="1"/>
  <c r="U180" i="4" l="1"/>
  <c r="U124" i="4" s="1"/>
  <c r="Y99" i="4"/>
  <c r="Y230" i="4" l="1"/>
  <c r="Z230" i="4" s="1"/>
  <c r="Z229" i="4" l="1"/>
  <c r="Z228" i="4"/>
  <c r="Y125" i="4" l="1"/>
  <c r="Y141" i="4" l="1"/>
  <c r="Y140" i="4"/>
  <c r="Y114" i="4" l="1"/>
  <c r="Y185" i="4"/>
  <c r="Y162" i="4" l="1"/>
  <c r="Y163" i="4"/>
  <c r="Y164" i="4"/>
  <c r="Y165" i="4"/>
  <c r="Y166" i="4"/>
  <c r="Z166" i="4" s="1"/>
  <c r="Y167" i="4"/>
  <c r="Z167" i="4" s="1"/>
  <c r="Y160" i="4"/>
  <c r="Z206" i="4"/>
  <c r="Z205" i="4"/>
  <c r="Z121" i="4" l="1"/>
  <c r="Y161" i="4" l="1"/>
  <c r="Y117" i="4"/>
  <c r="W281" i="4" l="1"/>
  <c r="Y403" i="4" l="1"/>
  <c r="Z21" i="4"/>
  <c r="Y130" i="4" l="1"/>
  <c r="Y147" i="4"/>
  <c r="Y146" i="4" s="1"/>
  <c r="Z165" i="4"/>
  <c r="Z164" i="4"/>
  <c r="Z163" i="4"/>
  <c r="Z162" i="4"/>
  <c r="Z161" i="4"/>
  <c r="Z160" i="4"/>
  <c r="Z202" i="4" l="1"/>
  <c r="Z201" i="4"/>
  <c r="Z204" i="4"/>
  <c r="Z203" i="4"/>
  <c r="Z200" i="4"/>
  <c r="Z199" i="4"/>
  <c r="Z137" i="4"/>
  <c r="Z132" i="4"/>
  <c r="Z133" i="4"/>
  <c r="Z134" i="4"/>
  <c r="Z136" i="4"/>
  <c r="Y104" i="4" l="1"/>
  <c r="Z94" i="4"/>
  <c r="Z89" i="4"/>
  <c r="Y88" i="4"/>
  <c r="Z62" i="4" l="1"/>
  <c r="Y20" i="4"/>
  <c r="Y58" i="4" l="1"/>
  <c r="Y23" i="4" s="1"/>
  <c r="Z119" i="4"/>
  <c r="W24" i="4" l="1"/>
  <c r="U24" i="4"/>
  <c r="Z44" i="4" l="1"/>
  <c r="Z87" i="4" l="1"/>
  <c r="X27" i="4" l="1"/>
  <c r="Z115" i="4" l="1"/>
  <c r="X197" i="4"/>
  <c r="X186" i="4"/>
  <c r="X135" i="4"/>
  <c r="Z135" i="4" s="1"/>
  <c r="X128" i="4"/>
  <c r="X131" i="4"/>
  <c r="Z131" i="4" s="1"/>
  <c r="X225" i="4"/>
  <c r="X439" i="4"/>
  <c r="X438" i="4"/>
  <c r="X234" i="4"/>
  <c r="X255" i="4"/>
  <c r="X268" i="4" l="1"/>
  <c r="Z98" i="4" l="1"/>
  <c r="U25" i="4" l="1"/>
  <c r="X440" i="4" l="1"/>
  <c r="X444" i="4"/>
  <c r="X443" i="4" s="1"/>
  <c r="Z117" i="4"/>
  <c r="Z59" i="4"/>
  <c r="Z60" i="4"/>
  <c r="U58" i="4"/>
  <c r="T58" i="4"/>
  <c r="Z114" i="4"/>
  <c r="Z58" i="4" l="1"/>
  <c r="Z96" i="4"/>
  <c r="Z107" i="4" l="1"/>
  <c r="Z140" i="4" l="1"/>
  <c r="Z141" i="4"/>
  <c r="Z144" i="4"/>
  <c r="X227" i="4"/>
  <c r="X262" i="4" l="1"/>
  <c r="X258" i="4"/>
  <c r="X248" i="4"/>
  <c r="X159" i="4"/>
  <c r="Z159" i="4" s="1"/>
  <c r="X158" i="4"/>
  <c r="Z158" i="4" s="1"/>
  <c r="X147" i="4"/>
  <c r="X185" i="4"/>
  <c r="X146" i="4" s="1"/>
  <c r="Z198" i="4"/>
  <c r="Z197" i="4"/>
  <c r="X112" i="4"/>
  <c r="X111" i="4"/>
  <c r="X106" i="4"/>
  <c r="Z106" i="4" s="1"/>
  <c r="X105" i="4"/>
  <c r="X91" i="4"/>
  <c r="X90" i="4"/>
  <c r="Y127" i="4" l="1"/>
  <c r="Z105" i="4"/>
  <c r="Z40" i="4"/>
  <c r="X434" i="4" l="1"/>
  <c r="Z438" i="4"/>
  <c r="Z439" i="4"/>
  <c r="Z440" i="4"/>
  <c r="X266" i="4"/>
  <c r="Y224" i="4"/>
  <c r="Y123" i="4" s="1"/>
  <c r="X226" i="4"/>
  <c r="Z226" i="4" s="1"/>
  <c r="X127" i="4"/>
  <c r="X79" i="4"/>
  <c r="Z82" i="4"/>
  <c r="X104" i="4"/>
  <c r="X109" i="4"/>
  <c r="Z112" i="4"/>
  <c r="X224" i="4" l="1"/>
  <c r="X123" i="4" s="1"/>
  <c r="Z101" i="4"/>
  <c r="X100" i="4"/>
  <c r="Z100" i="4" s="1"/>
  <c r="X99" i="4" l="1"/>
  <c r="Z99" i="4" s="1"/>
  <c r="W27" i="4" l="1"/>
  <c r="V359" i="4"/>
  <c r="V345" i="4"/>
  <c r="V336" i="4"/>
  <c r="V296" i="4"/>
  <c r="V36" i="4"/>
  <c r="Z143" i="4" l="1"/>
  <c r="W444" i="4"/>
  <c r="W262" i="4"/>
  <c r="W258" i="4"/>
  <c r="W234" i="4"/>
  <c r="W196" i="4"/>
  <c r="W186" i="4"/>
  <c r="W248" i="4"/>
  <c r="W128" i="4"/>
  <c r="W243" i="4"/>
  <c r="W90" i="4"/>
  <c r="W75" i="4"/>
  <c r="W83" i="4"/>
  <c r="Z92" i="4" l="1"/>
  <c r="Z93" i="4" l="1"/>
  <c r="Z39" i="4"/>
  <c r="Z279" i="4" l="1"/>
  <c r="V281" i="4"/>
  <c r="Z282" i="4"/>
  <c r="Z278" i="4"/>
  <c r="Z227" i="4" l="1"/>
  <c r="Z225" i="4"/>
  <c r="Z224" i="4" s="1"/>
  <c r="X126" i="4"/>
  <c r="Z126" i="4" l="1"/>
  <c r="Z113" i="4"/>
  <c r="Z111" i="4"/>
  <c r="Z109" i="4" s="1"/>
  <c r="Z104" i="4"/>
  <c r="Z97" i="4"/>
  <c r="X88" i="4"/>
  <c r="X23" i="4" s="1"/>
  <c r="W255" i="4" l="1"/>
  <c r="W251" i="4" l="1"/>
  <c r="Z281" i="4" l="1"/>
  <c r="W157" i="4"/>
  <c r="W268" i="4"/>
  <c r="Z142" i="4" l="1"/>
  <c r="Z222" i="4"/>
  <c r="Y247" i="4"/>
  <c r="X247" i="4"/>
  <c r="W125" i="4" l="1"/>
  <c r="W130" i="4"/>
  <c r="X402" i="4"/>
  <c r="Y443" i="4"/>
  <c r="W127" i="4" l="1"/>
  <c r="Z130" i="4"/>
  <c r="Z125" i="4"/>
  <c r="Z157" i="4" l="1"/>
  <c r="Z156" i="4"/>
  <c r="Z265" i="4"/>
  <c r="Z261" i="4"/>
  <c r="Z283" i="4"/>
  <c r="W266" i="4"/>
  <c r="Z196" i="4"/>
  <c r="Z195" i="4" l="1"/>
  <c r="W185" i="4"/>
  <c r="W146" i="4" s="1"/>
  <c r="W445" i="4"/>
  <c r="W443" i="4" s="1"/>
  <c r="Z30" i="4" l="1"/>
  <c r="W88" i="4"/>
  <c r="Z88" i="4" s="1"/>
  <c r="Z90" i="4"/>
  <c r="Z86" i="4"/>
  <c r="W79" i="4"/>
  <c r="Z84" i="4"/>
  <c r="W76" i="4"/>
  <c r="W70" i="4" s="1"/>
  <c r="W23" i="4" s="1"/>
  <c r="Z91" i="4" l="1"/>
  <c r="Z83" i="4"/>
  <c r="Z74" i="4"/>
  <c r="W247" i="4" l="1"/>
  <c r="V303" i="4" l="1"/>
  <c r="V302" i="4" s="1"/>
  <c r="V234" i="4" l="1"/>
  <c r="V266" i="4"/>
  <c r="V128" i="4"/>
  <c r="V127" i="4" s="1"/>
  <c r="V248" i="4"/>
  <c r="V249" i="4"/>
  <c r="V189" i="4" l="1"/>
  <c r="V186" i="4"/>
  <c r="V318" i="4" l="1"/>
  <c r="V292" i="4" s="1"/>
  <c r="V316" i="4"/>
  <c r="V315" i="4" l="1"/>
  <c r="V71" i="4" l="1"/>
  <c r="V73" i="4"/>
  <c r="V294" i="4" l="1"/>
  <c r="Z294" i="4" s="1"/>
  <c r="V277" i="4" l="1"/>
  <c r="Z284" i="4"/>
  <c r="Z320" i="4"/>
  <c r="V308" i="4"/>
  <c r="Z313" i="4"/>
  <c r="Z306" i="4"/>
  <c r="Z300" i="4"/>
  <c r="Z276" i="4"/>
  <c r="Z250" i="4"/>
  <c r="Z236" i="4"/>
  <c r="V445" i="4" l="1"/>
  <c r="V28" i="4"/>
  <c r="Z155" i="4"/>
  <c r="Z194" i="4"/>
  <c r="V274" i="4" l="1"/>
  <c r="V273" i="4" s="1"/>
  <c r="V233" i="4"/>
  <c r="V258" i="4"/>
  <c r="V190" i="4"/>
  <c r="V268" i="4" l="1"/>
  <c r="V247" i="4"/>
  <c r="Z77" i="4" l="1"/>
  <c r="Z42" i="4"/>
  <c r="Z76" i="4"/>
  <c r="Z75" i="4"/>
  <c r="Z29" i="4"/>
  <c r="Z433" i="4" l="1"/>
  <c r="Z32" i="4" l="1"/>
  <c r="V449" i="4" l="1"/>
  <c r="V323" i="4"/>
  <c r="Z78" i="4" l="1"/>
  <c r="V193" i="4" l="1"/>
  <c r="V185" i="4" s="1"/>
  <c r="V147" i="4"/>
  <c r="V153" i="4"/>
  <c r="V154" i="4" l="1"/>
  <c r="Z154" i="4" s="1"/>
  <c r="V262" i="4"/>
  <c r="V293" i="4"/>
  <c r="Z293" i="4" s="1"/>
  <c r="V290" i="4"/>
  <c r="V151" i="4"/>
  <c r="Z151" i="4" s="1"/>
  <c r="V152" i="4"/>
  <c r="W233" i="4"/>
  <c r="X233" i="4"/>
  <c r="Z235" i="4"/>
  <c r="U234" i="4"/>
  <c r="T234" i="4"/>
  <c r="Z275" i="4"/>
  <c r="Z274" i="4"/>
  <c r="U272" i="4"/>
  <c r="Z272" i="4" s="1"/>
  <c r="Z249" i="4"/>
  <c r="U248" i="4"/>
  <c r="T248" i="4"/>
  <c r="Z193" i="4"/>
  <c r="Z129" i="4"/>
  <c r="Z153" i="4"/>
  <c r="V81" i="4"/>
  <c r="V79" i="4" s="1"/>
  <c r="Z79" i="4" s="1"/>
  <c r="Z80" i="4"/>
  <c r="Z152" i="4" l="1"/>
  <c r="Z273" i="4"/>
  <c r="V271" i="4"/>
  <c r="Z271" i="4" s="1"/>
  <c r="Z234" i="4"/>
  <c r="Z233" i="4" s="1"/>
  <c r="U270" i="4"/>
  <c r="Z248" i="4"/>
  <c r="V270" i="4" l="1"/>
  <c r="Z270" i="4" s="1"/>
  <c r="Z192" i="4"/>
  <c r="Z191" i="4"/>
  <c r="Z190" i="4"/>
  <c r="Z85" i="4"/>
  <c r="V70" i="4"/>
  <c r="Z71" i="4"/>
  <c r="Z72" i="4"/>
  <c r="Z73" i="4"/>
  <c r="Z319" i="4"/>
  <c r="Z312" i="4"/>
  <c r="Z305" i="4"/>
  <c r="Z299" i="4"/>
  <c r="Z70" i="4" l="1"/>
  <c r="Z81" i="4"/>
  <c r="Z400" i="4" l="1"/>
  <c r="Z399" i="4"/>
  <c r="Z398" i="4"/>
  <c r="Z397" i="4"/>
  <c r="V396" i="4"/>
  <c r="Z396" i="4" s="1"/>
  <c r="Z395" i="4"/>
  <c r="Z394" i="4"/>
  <c r="Z393" i="4"/>
  <c r="Z392" i="4"/>
  <c r="V391" i="4"/>
  <c r="Z391" i="4" s="1"/>
  <c r="Z390" i="4"/>
  <c r="Z389" i="4"/>
  <c r="Z388" i="4"/>
  <c r="Z387" i="4"/>
  <c r="V386" i="4"/>
  <c r="Z386" i="4" s="1"/>
  <c r="Z385" i="4"/>
  <c r="Z384" i="4"/>
  <c r="Z383" i="4"/>
  <c r="Z382" i="4"/>
  <c r="V381" i="4"/>
  <c r="Z381" i="4" s="1"/>
  <c r="Z380" i="4"/>
  <c r="Z379" i="4"/>
  <c r="Z378" i="4"/>
  <c r="Z377" i="4"/>
  <c r="Z376" i="4"/>
  <c r="V375" i="4"/>
  <c r="Z375" i="4" s="1"/>
  <c r="Z374" i="4"/>
  <c r="Z373" i="4"/>
  <c r="Z372" i="4"/>
  <c r="Z371" i="4"/>
  <c r="Z370" i="4"/>
  <c r="V369" i="4"/>
  <c r="Z369" i="4" s="1"/>
  <c r="Z362" i="4"/>
  <c r="Z360" i="4"/>
  <c r="Z361" i="4"/>
  <c r="Z358" i="4"/>
  <c r="Z355" i="4"/>
  <c r="Z356" i="4"/>
  <c r="Z357" i="4"/>
  <c r="Z353" i="4"/>
  <c r="Z350" i="4"/>
  <c r="Z351" i="4"/>
  <c r="Z352" i="4"/>
  <c r="Z348" i="4"/>
  <c r="Z346" i="4"/>
  <c r="Z347" i="4"/>
  <c r="Z344" i="4"/>
  <c r="Z341" i="4"/>
  <c r="Z342" i="4"/>
  <c r="Z343" i="4"/>
  <c r="Z339" i="4"/>
  <c r="Z337" i="4"/>
  <c r="Z338" i="4"/>
  <c r="Z359" i="4"/>
  <c r="V354" i="4"/>
  <c r="Z354" i="4" s="1"/>
  <c r="V349" i="4"/>
  <c r="Z349" i="4" s="1"/>
  <c r="Z345" i="4"/>
  <c r="V340" i="4"/>
  <c r="Z340" i="4" s="1"/>
  <c r="Z336" i="4"/>
  <c r="Z364" i="4"/>
  <c r="Z365" i="4"/>
  <c r="Z366" i="4"/>
  <c r="Z367" i="4"/>
  <c r="Z368" i="4"/>
  <c r="V363" i="4"/>
  <c r="Z363" i="4" s="1"/>
  <c r="U266" i="4" l="1"/>
  <c r="U268" i="4"/>
  <c r="V289" i="4" l="1"/>
  <c r="V287" i="4" s="1"/>
  <c r="Z311" i="4"/>
  <c r="T36" i="4"/>
  <c r="Z38" i="4"/>
  <c r="Z292" i="4" l="1"/>
  <c r="Z318" i="4"/>
  <c r="U127" i="4"/>
  <c r="T127" i="4"/>
  <c r="Z127" i="4" l="1"/>
  <c r="V150" i="4"/>
  <c r="V146" i="4" s="1"/>
  <c r="Z189" i="4"/>
  <c r="Z150" i="4" l="1"/>
  <c r="V295" i="4"/>
  <c r="V288" i="4" s="1"/>
  <c r="U409" i="4" l="1"/>
  <c r="Z414" i="4"/>
  <c r="Z415" i="4"/>
  <c r="U65" i="4"/>
  <c r="V448" i="4" l="1"/>
  <c r="W448" i="4"/>
  <c r="W449" i="4" s="1"/>
  <c r="X448" i="4"/>
  <c r="X449" i="4" s="1"/>
  <c r="Y448" i="4"/>
  <c r="Y449" i="4" s="1"/>
  <c r="U449" i="4" l="1"/>
  <c r="U448" i="4"/>
  <c r="U323" i="4"/>
  <c r="U243" i="4"/>
  <c r="U429" i="4" l="1"/>
  <c r="U55" i="4"/>
  <c r="U48" i="4"/>
  <c r="U325" i="4"/>
  <c r="U316" i="4"/>
  <c r="U309" i="4"/>
  <c r="U303" i="4"/>
  <c r="U297" i="4"/>
  <c r="U262" i="4"/>
  <c r="U258" i="4"/>
  <c r="U255" i="4"/>
  <c r="U247" i="4"/>
  <c r="U233" i="4"/>
  <c r="U186" i="4"/>
  <c r="U128" i="4"/>
  <c r="Z180" i="4" l="1"/>
  <c r="V428" i="4" l="1"/>
  <c r="U428" i="4"/>
  <c r="Z431" i="4"/>
  <c r="U445" i="4" l="1"/>
  <c r="U53" i="4" l="1"/>
  <c r="U37" i="4"/>
  <c r="U36" i="4" s="1"/>
  <c r="Z36" i="4" s="1"/>
  <c r="U28" i="4"/>
  <c r="U146" i="4" l="1"/>
  <c r="Z149" i="4"/>
  <c r="U185" i="4"/>
  <c r="Z188" i="4"/>
  <c r="U404" i="4" l="1"/>
  <c r="Z418" i="4"/>
  <c r="Z416" i="4"/>
  <c r="T26" i="4" l="1"/>
  <c r="U26" i="4"/>
  <c r="W402" i="4" l="1"/>
  <c r="W401" i="4" s="1"/>
  <c r="X401" i="4"/>
  <c r="Y402" i="4"/>
  <c r="Y401" i="4" s="1"/>
  <c r="W123" i="4"/>
  <c r="V443" i="4" l="1"/>
  <c r="V402" i="4" s="1"/>
  <c r="U443" i="4" l="1"/>
  <c r="Z444" i="4"/>
  <c r="Z445" i="4"/>
  <c r="Z443" i="4" l="1"/>
  <c r="U295" i="4"/>
  <c r="U288" i="4" s="1"/>
  <c r="Z31" i="4" l="1"/>
  <c r="U27" i="4"/>
  <c r="W147" i="4" l="1"/>
  <c r="V123" i="4" l="1"/>
  <c r="Z277" i="4"/>
  <c r="U260" i="4" l="1"/>
  <c r="U259" i="4"/>
  <c r="Z331" i="4" l="1"/>
  <c r="Z327" i="4"/>
  <c r="Z335" i="4"/>
  <c r="U333" i="4"/>
  <c r="Z333" i="4" s="1"/>
  <c r="Z334" i="4"/>
  <c r="U329" i="4"/>
  <c r="U328" i="4" s="1"/>
  <c r="Z328" i="4" s="1"/>
  <c r="Z330" i="4"/>
  <c r="Z326" i="4"/>
  <c r="Z325" i="4"/>
  <c r="U434" i="4"/>
  <c r="Z437" i="4"/>
  <c r="Z64" i="4"/>
  <c r="Z65" i="4"/>
  <c r="U63" i="4"/>
  <c r="U23" i="4" s="1"/>
  <c r="T63" i="4"/>
  <c r="Z63" i="4" l="1"/>
  <c r="U324" i="4"/>
  <c r="Z324" i="4" s="1"/>
  <c r="U332" i="4"/>
  <c r="Z332" i="4" s="1"/>
  <c r="Z329" i="4"/>
  <c r="Z43" i="4" l="1"/>
  <c r="U147" i="4" l="1"/>
  <c r="Z436" i="4"/>
  <c r="U402" i="4"/>
  <c r="T428" i="4"/>
  <c r="Z430" i="4"/>
  <c r="T411" i="4"/>
  <c r="Z428" i="4" l="1"/>
  <c r="T405" i="4"/>
  <c r="T407" i="4"/>
  <c r="T266" i="4" l="1"/>
  <c r="T233" i="4"/>
  <c r="T128" i="4"/>
  <c r="T435" i="4" l="1"/>
  <c r="T434" i="4" s="1"/>
  <c r="Z434" i="4" s="1"/>
  <c r="Z412" i="4"/>
  <c r="Z413" i="4"/>
  <c r="T309" i="4"/>
  <c r="T323" i="4" l="1"/>
  <c r="Z317" i="4"/>
  <c r="Z310" i="4"/>
  <c r="Z304" i="4"/>
  <c r="Z298" i="4"/>
  <c r="U296" i="4"/>
  <c r="T291" i="4"/>
  <c r="U290" i="4"/>
  <c r="U289" i="4" s="1"/>
  <c r="U287" i="4" s="1"/>
  <c r="T296" i="4"/>
  <c r="U302" i="4"/>
  <c r="U308" i="4"/>
  <c r="T308" i="4"/>
  <c r="U315" i="4"/>
  <c r="Z296" i="4" l="1"/>
  <c r="Z291" i="4"/>
  <c r="T307" i="4"/>
  <c r="T259" i="4"/>
  <c r="T258" i="4"/>
  <c r="T183" i="4"/>
  <c r="T303" i="4"/>
  <c r="T302" i="4" l="1"/>
  <c r="T263" i="4"/>
  <c r="T48" i="4" l="1"/>
  <c r="T45" i="4"/>
  <c r="T68" i="4"/>
  <c r="T455" i="4"/>
  <c r="T221" i="4"/>
  <c r="T243" i="4"/>
  <c r="T252" i="4"/>
  <c r="T251" i="4"/>
  <c r="T232" i="4"/>
  <c r="V232" i="4"/>
  <c r="W232" i="4"/>
  <c r="X232" i="4"/>
  <c r="Y232" i="4"/>
  <c r="T247" i="4"/>
  <c r="T187" i="4"/>
  <c r="T186" i="4"/>
  <c r="T148" i="4" l="1"/>
  <c r="Z148" i="4" s="1"/>
  <c r="T147" i="4"/>
  <c r="Z147" i="4" s="1"/>
  <c r="Z187" i="4"/>
  <c r="T185" i="4"/>
  <c r="Z185" i="4" s="1"/>
  <c r="Z146" i="4" l="1"/>
  <c r="T146" i="4"/>
  <c r="T404" i="4" l="1"/>
  <c r="U254" i="4" l="1"/>
  <c r="V254" i="4"/>
  <c r="W254" i="4"/>
  <c r="X254" i="4"/>
  <c r="Y254" i="4"/>
  <c r="T254" i="4"/>
  <c r="Z267" i="4"/>
  <c r="T410" i="4" l="1"/>
  <c r="T409" i="4" s="1"/>
  <c r="T402" i="4" s="1"/>
  <c r="Z441" i="4" l="1"/>
  <c r="Z410" i="4"/>
  <c r="Z411" i="4"/>
  <c r="Z435" i="4" l="1"/>
  <c r="Z442" i="4"/>
  <c r="Z419" i="4" l="1"/>
  <c r="T124" i="4" l="1"/>
  <c r="Z181" i="4" l="1"/>
  <c r="Z182" i="4"/>
  <c r="Z183" i="4"/>
  <c r="Z184" i="4"/>
  <c r="Z186" i="4"/>
  <c r="Z69" i="4" l="1"/>
  <c r="Z68" i="4"/>
  <c r="T316" i="4"/>
  <c r="T315" i="4" l="1"/>
  <c r="T290" i="4"/>
  <c r="Z54" i="4"/>
  <c r="Z49" i="4"/>
  <c r="Z46" i="4"/>
  <c r="Z35" i="4"/>
  <c r="Z67" i="4"/>
  <c r="T289" i="4" l="1"/>
  <c r="T287" i="4" s="1"/>
  <c r="Z290" i="4"/>
  <c r="T314" i="4"/>
  <c r="T255" i="4"/>
  <c r="Z66" i="4" l="1"/>
  <c r="Z432" i="4" l="1"/>
  <c r="Z429" i="4"/>
  <c r="T28" i="4" l="1"/>
  <c r="T401" i="4" l="1"/>
  <c r="V401" i="4"/>
  <c r="Z417" i="4"/>
  <c r="Z404" i="4" s="1"/>
  <c r="Z409" i="4"/>
  <c r="U401" i="4" l="1"/>
  <c r="Z53" i="4"/>
  <c r="Z55" i="4"/>
  <c r="Z56" i="4"/>
  <c r="Z57" i="4"/>
  <c r="Z25" i="4" l="1"/>
  <c r="T448" i="4" l="1"/>
  <c r="Z28" i="4" l="1"/>
  <c r="Z34" i="4"/>
  <c r="Z37" i="4"/>
  <c r="Z45" i="4"/>
  <c r="Z47" i="4"/>
  <c r="Z138" i="4"/>
  <c r="Z220" i="4"/>
  <c r="U15" i="4" l="1"/>
  <c r="V27" i="4"/>
  <c r="V23" i="4" s="1"/>
  <c r="T27" i="4"/>
  <c r="T23" i="4" s="1"/>
  <c r="Z256" i="4" l="1"/>
  <c r="Z221" i="4" l="1"/>
  <c r="U18" i="4" l="1"/>
  <c r="V18" i="4"/>
  <c r="W18" i="4"/>
  <c r="X18" i="4"/>
  <c r="Y18" i="4"/>
  <c r="T18" i="4"/>
  <c r="Y16" i="4"/>
  <c r="T16" i="4"/>
  <c r="U253" i="4" l="1"/>
  <c r="U231" i="4" s="1"/>
  <c r="V253" i="4"/>
  <c r="V231" i="4" s="1"/>
  <c r="W253" i="4"/>
  <c r="W231" i="4" s="1"/>
  <c r="X253" i="4"/>
  <c r="X231" i="4" s="1"/>
  <c r="X22" i="4" s="1"/>
  <c r="Y253" i="4"/>
  <c r="Y22" i="4" s="1"/>
  <c r="T253" i="4"/>
  <c r="T231" i="4" s="1"/>
  <c r="U232" i="4" l="1"/>
  <c r="U17" i="4" s="1"/>
  <c r="V17" i="4"/>
  <c r="W17" i="4"/>
  <c r="X17" i="4"/>
  <c r="Y17" i="4"/>
  <c r="Z17" i="4" s="1"/>
  <c r="Z232" i="4"/>
  <c r="T17" i="4"/>
  <c r="Z451" i="4"/>
  <c r="Z26" i="4"/>
  <c r="Z27" i="4"/>
  <c r="Z48" i="4"/>
  <c r="Z50" i="4"/>
  <c r="Z51" i="4"/>
  <c r="Z52" i="4"/>
  <c r="Z242" i="4"/>
  <c r="Z243" i="4"/>
  <c r="Z244" i="4"/>
  <c r="Z251" i="4"/>
  <c r="Z252" i="4"/>
  <c r="Z257" i="4"/>
  <c r="Z259" i="4"/>
  <c r="Z260" i="4"/>
  <c r="Z263" i="4"/>
  <c r="Z264" i="4"/>
  <c r="Z269" i="4"/>
  <c r="Z301" i="4"/>
  <c r="Z307" i="4"/>
  <c r="Z314" i="4"/>
  <c r="Z316" i="4"/>
  <c r="Z315" i="4" s="1"/>
  <c r="Z321" i="4"/>
  <c r="Z323" i="4"/>
  <c r="Z403" i="4"/>
  <c r="Z405" i="4"/>
  <c r="Z407" i="4"/>
  <c r="Z421" i="4"/>
  <c r="Z423" i="4"/>
  <c r="Z425" i="4"/>
  <c r="Z427" i="4"/>
  <c r="Z448" i="4"/>
  <c r="Z449" i="4"/>
  <c r="Z453" i="4"/>
  <c r="Z455" i="4"/>
  <c r="Z23" i="4" l="1"/>
  <c r="Y13" i="4"/>
  <c r="Z402" i="4"/>
  <c r="Z401" i="4" s="1"/>
  <c r="Z254" i="4"/>
  <c r="Z15" i="4" l="1"/>
  <c r="X16" i="4"/>
  <c r="W16" i="4"/>
  <c r="V16" i="4"/>
  <c r="U16" i="4"/>
  <c r="Z139" i="4" l="1"/>
  <c r="Z24" i="4" l="1"/>
  <c r="T123" i="4" l="1"/>
  <c r="T295" i="4"/>
  <c r="Z295" i="4" l="1"/>
  <c r="Z303" i="4" l="1"/>
  <c r="Z302" i="4" s="1"/>
  <c r="U123" i="4"/>
  <c r="Z123" i="4" s="1"/>
  <c r="Z309" i="4"/>
  <c r="Z308" i="4" s="1"/>
  <c r="Z268" i="4"/>
  <c r="Z231" i="4" s="1"/>
  <c r="Z297" i="4"/>
  <c r="Z247" i="4"/>
  <c r="Z266" i="4" l="1"/>
  <c r="T22" i="4"/>
  <c r="Z258" i="4"/>
  <c r="Z262" i="4"/>
  <c r="Z128" i="4"/>
  <c r="Z255" i="4"/>
  <c r="W22" i="4"/>
  <c r="T20" i="4"/>
  <c r="U20" i="4"/>
  <c r="V20" i="4"/>
  <c r="W20" i="4"/>
  <c r="X20" i="4"/>
  <c r="Z253" i="4" l="1"/>
  <c r="Z20" i="4"/>
  <c r="T288" i="4" l="1"/>
  <c r="T19" i="4" s="1"/>
  <c r="U19" i="4"/>
  <c r="V19" i="4"/>
  <c r="Z19" i="4" l="1"/>
  <c r="Z16" i="4"/>
  <c r="Z124" i="4"/>
  <c r="Z288" i="4"/>
  <c r="Z18" i="4"/>
  <c r="W13" i="4" l="1"/>
  <c r="T13" i="4" l="1"/>
  <c r="U22" i="4" l="1"/>
  <c r="U13" i="4" s="1"/>
  <c r="X13" i="4" l="1"/>
  <c r="Z289" i="4" l="1"/>
  <c r="V22" i="4"/>
  <c r="Z287" i="4" l="1"/>
  <c r="Z22" i="4" s="1"/>
  <c r="V13" i="4"/>
  <c r="Z13" i="4" s="1"/>
</calcChain>
</file>

<file path=xl/sharedStrings.xml><?xml version="1.0" encoding="utf-8"?>
<sst xmlns="http://schemas.openxmlformats.org/spreadsheetml/2006/main" count="21293" uniqueCount="286">
  <si>
    <t>раздел</t>
  </si>
  <si>
    <t>%</t>
  </si>
  <si>
    <t>км</t>
  </si>
  <si>
    <t>м</t>
  </si>
  <si>
    <t>Целевое (суммарное) значение показателя</t>
  </si>
  <si>
    <t>значение</t>
  </si>
  <si>
    <t>Характеристика муниципальной программы города Твери</t>
  </si>
  <si>
    <t>Цели программы, подпрограммы, задачи подпрограммы, мероприятия подпрограммы, административные мероприятия и их показатели</t>
  </si>
  <si>
    <t>Единица измерения</t>
  </si>
  <si>
    <t>кв. м</t>
  </si>
  <si>
    <t>Код бюджетной классификации</t>
  </si>
  <si>
    <t>0</t>
  </si>
  <si>
    <t>1</t>
  </si>
  <si>
    <t>2</t>
  </si>
  <si>
    <t>под-раздел</t>
  </si>
  <si>
    <t>Классификация целевой статьи расходов бюджета</t>
  </si>
  <si>
    <t>п. м</t>
  </si>
  <si>
    <t>Задача 1 
«Организация пассажирских перевозок городским общественным транспортом»</t>
  </si>
  <si>
    <t>5</t>
  </si>
  <si>
    <t>8</t>
  </si>
  <si>
    <t>9</t>
  </si>
  <si>
    <t>4</t>
  </si>
  <si>
    <t>3</t>
  </si>
  <si>
    <t>6</t>
  </si>
  <si>
    <t>Задача 3 
«Содержание автомобильных дорог общего пользования и искусственных сооружений на них»</t>
  </si>
  <si>
    <t>Задача 2 
«Капитальный и текущий ремонт автомобильных дорог общего пользования и искусственных сооружений на них»</t>
  </si>
  <si>
    <t>Задача 1 
«Строительство (реконструкция) автомобильных дорог общего пользования и искусственных сооружений на них»</t>
  </si>
  <si>
    <t>7</t>
  </si>
  <si>
    <t>Задача 4 
«Ремонт дворовых территорий многоквартирных домов, проездов к дворовым территориям многоквартирных домов»</t>
  </si>
  <si>
    <t>Муниципальная программа, всего</t>
  </si>
  <si>
    <t>«Дорожное хозяйство и общественный транспорт города Твери» на 2015-2020 годы</t>
  </si>
  <si>
    <t>да - 1
нет - 0</t>
  </si>
  <si>
    <t>Задача 2 
«Организация выдачи специальных разрешений и согласований на движение по автомобильным дорогам транспортного средства, осуществляющего перевозки опасных, тяжеловесных и (или) крупногабаритных грузов»</t>
  </si>
  <si>
    <r>
      <rPr>
        <b/>
        <sz val="11"/>
        <rFont val="Times New Roman"/>
        <family val="1"/>
        <charset val="204"/>
      </rPr>
      <t>Мероприятие 1.01</t>
    </r>
    <r>
      <rPr>
        <sz val="11"/>
        <rFont val="Times New Roman"/>
        <family val="1"/>
        <charset val="204"/>
      </rPr>
      <t xml:space="preserve"> 
«Строительство мостового перехода через реку Волга в г. Твери (Западный мост) (в т. ч. ПИР)»</t>
    </r>
  </si>
  <si>
    <t>Примечание: разработка проектной документации, технический надзор и другие виды надзора по мероприятиям осуществляются за счет средств, запланированных на реализацию этих мероприятий</t>
  </si>
  <si>
    <t>единиц</t>
  </si>
  <si>
    <t>штук</t>
  </si>
  <si>
    <t>год достижения</t>
  </si>
  <si>
    <r>
      <rPr>
        <b/>
        <sz val="11"/>
        <rFont val="Times New Roman"/>
        <family val="1"/>
        <charset val="204"/>
      </rPr>
      <t>Мероприятие 1.04</t>
    </r>
    <r>
      <rPr>
        <sz val="11"/>
        <rFont val="Times New Roman"/>
        <family val="1"/>
        <charset val="204"/>
      </rPr>
      <t xml:space="preserve"> 
«Строительство сетей ливневой канализации на ул. Орджоникидзе (от пл. Терешковой до ул. Склизкова) (в т. ч. ПИР)» </t>
    </r>
  </si>
  <si>
    <r>
      <rPr>
        <b/>
        <sz val="11"/>
        <rFont val="Times New Roman"/>
        <family val="1"/>
        <charset val="204"/>
      </rPr>
      <t xml:space="preserve">Мероприятие 1.12
</t>
    </r>
    <r>
      <rPr>
        <sz val="11"/>
        <rFont val="Times New Roman"/>
        <family val="1"/>
        <charset val="204"/>
      </rPr>
      <t>«Изготовление проектно-сметной документации на реконструкцию Московского шоссе (въезд в город)»</t>
    </r>
  </si>
  <si>
    <t>тысяч руб.</t>
  </si>
  <si>
    <t>тысяч кв. м</t>
  </si>
  <si>
    <t>тысяч чел.</t>
  </si>
  <si>
    <t>Годы реализации программы</t>
  </si>
  <si>
    <r>
      <rPr>
        <b/>
        <sz val="11"/>
        <rFont val="Times New Roman"/>
        <family val="1"/>
        <charset val="204"/>
      </rPr>
      <t xml:space="preserve">Мероприятие 1.11
</t>
    </r>
    <r>
      <rPr>
        <sz val="11"/>
        <rFont val="Times New Roman"/>
        <family val="1"/>
        <charset val="204"/>
      </rPr>
      <t>«Строительство ливневой канализации по пер. Трудолюбия (в т. ч. ПИР)»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</si>
  <si>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</si>
  <si>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t xml:space="preserve">Показатель 1 
</t>
    </r>
    <r>
      <rPr>
        <sz val="11"/>
        <rFont val="Times New Roman"/>
        <family val="1"/>
        <charset val="204"/>
      </rPr>
      <t>«Количество проведенных обследований путепровода»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</si>
  <si>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«Протяженность построенных (реконструированных) сетей ливневой канализации»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</si>
  <si>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</si>
  <si>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 xml:space="preserve">Мероприятие 1.13
</t>
    </r>
    <r>
      <rPr>
        <sz val="11"/>
        <rFont val="Times New Roman"/>
        <family val="1"/>
        <charset val="204"/>
      </rPr>
      <t>«Застройка микрорайона по ул. Луначарского в г. Твери (транспортная инфраструктура)»</t>
    </r>
  </si>
  <si>
    <r>
      <t xml:space="preserve">Показатель 1 
</t>
    </r>
    <r>
      <rPr>
        <sz val="11"/>
        <rFont val="Times New Roman"/>
        <family val="1"/>
        <charset val="204"/>
      </rPr>
      <t>«Количество проведенных пуско-наладочных работ»</t>
    </r>
  </si>
  <si>
    <t>тысяч метров одиночного пути</t>
  </si>
  <si>
    <t>тысяч м3</t>
  </si>
  <si>
    <r>
      <t xml:space="preserve">Показатель 2 
</t>
    </r>
    <r>
      <rPr>
        <sz val="11"/>
        <rFont val="Times New Roman"/>
        <family val="1"/>
        <charset val="204"/>
      </rPr>
      <t>«Общая площадь построенных (реконструированных) дорог»</t>
    </r>
  </si>
  <si>
    <r>
      <t xml:space="preserve">Показатель 1 
</t>
    </r>
    <r>
      <rPr>
        <sz val="11"/>
        <rFont val="Times New Roman"/>
        <family val="1"/>
        <charset val="204"/>
      </rPr>
      <t>«Протяженность построенных (реконструированных) дорог»</t>
    </r>
  </si>
  <si>
    <r>
      <rPr>
        <b/>
        <sz val="11"/>
        <rFont val="Times New Roman"/>
        <family val="1"/>
        <charset val="204"/>
      </rPr>
      <t>Мероприятие 1.02
«</t>
    </r>
    <r>
      <rPr>
        <sz val="11"/>
        <rFont val="Times New Roman"/>
        <family val="1"/>
        <charset val="204"/>
      </rPr>
      <t>Реконструкция автодороги по ул. Оснабрюкская от Волоколамского шоссе до п. Мамулино в г. Твери (в т. ч. ПИР)»</t>
    </r>
  </si>
  <si>
    <r>
      <rPr>
        <b/>
        <sz val="11"/>
        <rFont val="Times New Roman"/>
        <family val="1"/>
        <charset val="204"/>
      </rPr>
      <t>Мероприятие 1.05</t>
    </r>
    <r>
      <rPr>
        <sz val="11"/>
        <rFont val="Times New Roman"/>
        <family val="1"/>
        <charset val="204"/>
      </rPr>
      <t xml:space="preserve"> 
«Строительство дождеприемных колодцев у дома № 14 по проспекту Победы (в т. ч. ПИР)» </t>
    </r>
  </si>
  <si>
    <r>
      <rPr>
        <b/>
        <sz val="11"/>
        <rFont val="Times New Roman"/>
        <family val="1"/>
        <charset val="204"/>
      </rPr>
      <t>Мероприятие 1.06</t>
    </r>
    <r>
      <rPr>
        <sz val="11"/>
        <rFont val="Times New Roman"/>
        <family val="1"/>
        <charset val="204"/>
      </rPr>
      <t xml:space="preserve"> 
«Автодорога по ул. С. Тюленина от ул. Красина до ул. Плеханова (в т.ч. ПИР)»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</si>
  <si>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«Протяженность построенных (реконструированных) сетей ливневой канализации»</t>
    </r>
  </si>
  <si>
    <r>
      <rPr>
        <b/>
        <sz val="11"/>
        <rFont val="Times New Roman"/>
        <family val="1"/>
        <charset val="204"/>
      </rPr>
      <t>Мероприятие 1.09</t>
    </r>
    <r>
      <rPr>
        <sz val="11"/>
        <rFont val="Times New Roman"/>
        <family val="1"/>
        <charset val="204"/>
      </rPr>
      <t xml:space="preserve">
«Автодорога по ул. Псковская (Оснабрюкская) от Октябрьского пр-та до Волоколамского шоссе»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</si>
  <si>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</si>
  <si>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t>код исполнителя программы</t>
  </si>
  <si>
    <t>тысяч кв.м</t>
  </si>
  <si>
    <t>П</t>
  </si>
  <si>
    <r>
      <t xml:space="preserve">Показатель 2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</si>
  <si>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t>S</t>
  </si>
  <si>
    <t>H</t>
  </si>
  <si>
    <t xml:space="preserve"> кв. м</t>
  </si>
  <si>
    <t xml:space="preserve"> </t>
  </si>
  <si>
    <t>к муниципальной программе города Твери</t>
  </si>
  <si>
    <t>M</t>
  </si>
  <si>
    <t>Н</t>
  </si>
  <si>
    <t>R</t>
  </si>
  <si>
    <t>О</t>
  </si>
  <si>
    <t>N</t>
  </si>
  <si>
    <t>O</t>
  </si>
  <si>
    <r>
      <rPr>
        <b/>
        <sz val="11"/>
        <rFont val="Times New Roman"/>
        <family val="1"/>
        <charset val="204"/>
      </rPr>
      <t xml:space="preserve">Мероприятие 1.14
</t>
    </r>
    <r>
      <rPr>
        <sz val="11"/>
        <rFont val="Times New Roman"/>
        <family val="1"/>
        <charset val="204"/>
      </rPr>
      <t>«Реконструкция Московского шоссе (въезд в город). Пусковой комплекс №1»</t>
    </r>
  </si>
  <si>
    <r>
      <t xml:space="preserve">Показатель 1
</t>
    </r>
    <r>
      <rPr>
        <sz val="11"/>
        <rFont val="Times New Roman"/>
        <family val="1"/>
        <charset val="204"/>
      </rPr>
      <t>«Наличие положительного сводного заключения о проведении публичного технологического аудита»</t>
    </r>
  </si>
  <si>
    <r>
      <t xml:space="preserve">Показатель 2
</t>
    </r>
    <r>
      <rPr>
        <sz val="11"/>
        <rFont val="Times New Roman"/>
        <family val="1"/>
        <charset val="204"/>
      </rPr>
      <t>«Количество разработанных комплектов проектно-сметной документации»</t>
    </r>
  </si>
  <si>
    <r>
      <t xml:space="preserve">Показатель 2 
</t>
    </r>
    <r>
      <rPr>
        <sz val="11"/>
        <rFont val="Times New Roman"/>
        <family val="1"/>
        <charset val="204"/>
      </rPr>
      <t>«Протяженность реконструированного искусственного сооружения с подходами»</t>
    </r>
  </si>
  <si>
    <r>
      <rPr>
        <b/>
        <sz val="11"/>
        <rFont val="Times New Roman"/>
        <family val="1"/>
        <charset val="204"/>
      </rPr>
      <t xml:space="preserve">Мероприятие 1.08
</t>
    </r>
    <r>
      <rPr>
        <sz val="11"/>
        <rFont val="Times New Roman"/>
        <family val="1"/>
        <charset val="204"/>
      </rPr>
      <t>«Автодорога по ул. Бортниковская (в т. ч. ПИР)»</t>
    </r>
  </si>
  <si>
    <t>М</t>
  </si>
  <si>
    <r>
      <t xml:space="preserve">Ответственный исполнитель муниципальной программы города Твери: </t>
    </r>
    <r>
      <rPr>
        <u/>
        <sz val="12"/>
        <rFont val="Times New Roman"/>
        <family val="1"/>
        <charset val="204"/>
      </rPr>
      <t>Департамент дорожного хозяйства, благоустройства и транспорта администрации города Твери</t>
    </r>
  </si>
  <si>
    <t>А</t>
  </si>
  <si>
    <r>
      <t xml:space="preserve">Показатель 2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</si>
  <si>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t>Б</t>
  </si>
  <si>
    <t>В</t>
  </si>
  <si>
    <r>
      <t>Показатель 2 
«</t>
    </r>
    <r>
      <rPr>
        <sz val="11"/>
        <rFont val="Times New Roman"/>
        <family val="1"/>
        <charset val="204"/>
      </rPr>
      <t>Количество комплектов разработанных инженерных изысканий»</t>
    </r>
  </si>
  <si>
    <r>
      <t xml:space="preserve">Показатель 3
</t>
    </r>
    <r>
      <rPr>
        <sz val="11"/>
        <rFont val="Times New Roman"/>
        <family val="1"/>
        <charset val="204"/>
      </rPr>
      <t>«Протяженность построенных дорог»</t>
    </r>
  </si>
  <si>
    <t>Д</t>
  </si>
  <si>
    <t>И</t>
  </si>
  <si>
    <t>К</t>
  </si>
  <si>
    <t>Ж</t>
  </si>
  <si>
    <t>».</t>
  </si>
  <si>
    <t>Л</t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</si>
  <si>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</si>
  <si>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t>п.м</t>
  </si>
  <si>
    <t>L</t>
  </si>
  <si>
    <r>
      <t xml:space="preserve">Показатель 3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</si>
  <si>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r>
      <t xml:space="preserve">Показатель 4
</t>
    </r>
    <r>
      <rPr>
        <sz val="11"/>
        <color rgb="FFFF0000"/>
        <rFont val="Times New Roman"/>
        <family val="1"/>
        <charset val="204"/>
      </rPr>
      <t>«Протяженность построенных дорог»</t>
    </r>
  </si>
  <si>
    <r>
      <t xml:space="preserve">Показатель 3 
</t>
    </r>
    <r>
      <rPr>
        <sz val="11"/>
        <color rgb="FFFF0000"/>
        <rFont val="Times New Roman"/>
        <family val="1"/>
        <charset val="204"/>
      </rPr>
      <t>«Общая площадь реконструированных дорог»</t>
    </r>
  </si>
  <si>
    <r>
      <t xml:space="preserve">Показатель 3 
</t>
    </r>
    <r>
      <rPr>
        <sz val="11"/>
        <rFont val="Times New Roman"/>
        <family val="1"/>
        <charset val="204"/>
      </rPr>
      <t>«Протяженность реконструированных автомобильных дорог»</t>
    </r>
  </si>
  <si>
    <r>
      <rPr>
        <b/>
        <sz val="11"/>
        <rFont val="Times New Roman"/>
        <family val="1"/>
        <charset val="204"/>
      </rPr>
      <t>Мероприятие 1.10</t>
    </r>
    <r>
      <rPr>
        <sz val="11"/>
        <rFont val="Times New Roman"/>
        <family val="1"/>
        <charset val="204"/>
      </rPr>
      <t xml:space="preserve"> 
«Предоставление субсидий юридическим лицам, оказывающим услуги регулярных перевозок по муниципальным маршрутам регулярных перевозок транспортом общего пользования на территории города Твери по регулируемым тарифам»</t>
    </r>
  </si>
  <si>
    <r>
      <t xml:space="preserve">Мероприятие 1.21
</t>
    </r>
    <r>
      <rPr>
        <sz val="11"/>
        <rFont val="Times New Roman"/>
        <family val="1"/>
        <charset val="204"/>
      </rPr>
      <t>«Пешеходный мост через р. Тьмака в г. Твери Тверской области»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</si>
  <si>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«Протяженность построенного мостового сооружения»</t>
    </r>
  </si>
  <si>
    <r>
      <t xml:space="preserve">Мероприятие 1.23 
</t>
    </r>
    <r>
      <rPr>
        <sz val="11"/>
        <rFont val="Times New Roman"/>
        <family val="1"/>
        <charset val="204"/>
      </rPr>
      <t>«Выполнение предпроектного обследования, проектно-изыскательских работ на реконструкцию трамвайных путей»</t>
    </r>
  </si>
  <si>
    <r>
      <t xml:space="preserve">Показатель 1 
</t>
    </r>
    <r>
      <rPr>
        <sz val="11"/>
        <rFont val="Times New Roman"/>
        <family val="1"/>
        <charset val="204"/>
      </rPr>
      <t>«Общая протяженность построенных (реконструированных) дорог»</t>
    </r>
  </si>
  <si>
    <r>
      <t xml:space="preserve">Показатель 3 
</t>
    </r>
    <r>
      <rPr>
        <sz val="11"/>
        <rFont val="Times New Roman"/>
        <family val="1"/>
        <charset val="204"/>
      </rPr>
      <t>«Общая протяженность построенных (реконструированных) сетей ливневой канализации»</t>
    </r>
  </si>
  <si>
    <r>
      <rPr>
        <b/>
        <sz val="11"/>
        <rFont val="Times New Roman"/>
        <family val="1"/>
        <charset val="204"/>
      </rPr>
      <t>Мероприятие 1.03
«</t>
    </r>
    <r>
      <rPr>
        <sz val="11"/>
        <rFont val="Times New Roman"/>
        <family val="1"/>
        <charset val="204"/>
      </rPr>
      <t>Строительство автодороги по ул. Луначарского на участке от пл. Конституции до ул. 2-я Красина в г. Твери (в т. ч. ПИР)»</t>
    </r>
  </si>
  <si>
    <r>
      <t xml:space="preserve">Показатель 3 
</t>
    </r>
    <r>
      <rPr>
        <sz val="11"/>
        <rFont val="Times New Roman"/>
        <family val="1"/>
        <charset val="204"/>
      </rPr>
      <t>«Наличие положительного заключения государственной экспертизы»</t>
    </r>
  </si>
  <si>
    <r>
      <t xml:space="preserve">Мероприятие 1.20 
</t>
    </r>
    <r>
      <rPr>
        <sz val="11"/>
        <rFont val="Times New Roman"/>
        <family val="1"/>
        <charset val="204"/>
      </rPr>
      <t xml:space="preserve">«Реконструкция автодороги Бежецкое шоссе на участке от  ул. Богородицерождественская до границы города Твери (в т.ч. ПИР)» 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</si>
  <si>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</si>
  <si>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r>
      <rPr>
        <b/>
        <sz val="11"/>
        <rFont val="Times New Roman"/>
        <family val="1"/>
        <charset val="204"/>
      </rPr>
      <t>Мероприятие 3.03</t>
    </r>
    <r>
      <rPr>
        <sz val="11"/>
        <rFont val="Times New Roman"/>
        <family val="1"/>
        <charset val="204"/>
      </rPr>
      <t xml:space="preserve"> 
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</si>
  <si>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«Прочистка водоотводных канав на территории Заволжского района»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</si>
  <si>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«Замена водопропускных труб на территории Заволжского района»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</si>
  <si>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«Прочистка водоотводных канав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</si>
  <si>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«Промывка водопропускных труб на территории Пролетарского района»</t>
    </r>
  </si>
  <si>
    <r>
      <rPr>
        <b/>
        <sz val="11"/>
        <rFont val="Times New Roman"/>
        <family val="1"/>
        <charset val="204"/>
      </rPr>
      <t xml:space="preserve">Показатель 6 </t>
    </r>
    <r>
      <rPr>
        <sz val="11"/>
        <rFont val="Times New Roman"/>
        <family val="1"/>
        <charset val="204"/>
      </rPr>
      <t xml:space="preserve">
«Замена водопропускных труб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</si>
  <si>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7</t>
    </r>
    <r>
      <rPr>
        <sz val="11"/>
        <rFont val="Times New Roman"/>
        <family val="1"/>
        <charset val="204"/>
      </rPr>
      <t xml:space="preserve">
«Прочистка водоотводных канав на территории Московского района»</t>
    </r>
  </si>
  <si>
    <r>
      <rPr>
        <b/>
        <sz val="11"/>
        <rFont val="Times New Roman"/>
        <family val="1"/>
        <charset val="204"/>
      </rPr>
      <t>Показатель 8</t>
    </r>
    <r>
      <rPr>
        <sz val="11"/>
        <rFont val="Times New Roman"/>
        <family val="1"/>
        <charset val="204"/>
      </rPr>
      <t xml:space="preserve">
«Промывка водопропускных труб на территории Московского района»</t>
    </r>
  </si>
  <si>
    <r>
      <rPr>
        <b/>
        <sz val="11"/>
        <rFont val="Times New Roman"/>
        <family val="1"/>
        <charset val="204"/>
      </rPr>
      <t xml:space="preserve">Показатель 9 </t>
    </r>
    <r>
      <rPr>
        <sz val="11"/>
        <rFont val="Times New Roman"/>
        <family val="1"/>
        <charset val="204"/>
      </rPr>
      <t xml:space="preserve">
«Замена водопропускных труб на территории Московского района»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</si>
  <si>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</si>
  <si>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  (мероприятие «Капитальный ремонт путепровода через Октябрьскую железную дорогу в створе Бурашевского шоссе в Московском районе города Твери»)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</si>
  <si>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проезда вдоль д.20 по Двору Пролетарки до ул. Большевиков в Пролетарском районе города Твери»)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</si>
  <si>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мостового сооружения на автодороге по ул. Бортниковская в г. Твери (ПИР)»)</t>
    </r>
  </si>
  <si>
    <r>
      <rPr>
        <b/>
        <sz val="11"/>
        <rFont val="Times New Roman"/>
        <family val="1"/>
        <charset val="204"/>
      </rPr>
      <t>Мероприятие 2.01</t>
    </r>
    <r>
      <rPr>
        <sz val="11"/>
        <rFont val="Times New Roman"/>
        <family val="1"/>
        <charset val="204"/>
      </rPr>
      <t xml:space="preserve"> 
«Капитальный ремонт автомобильных  дорог города, включая тротуары»
(мероприятие «Капитальный ремонт мостового сооружения на автодороге по ул. Бортниковская в г. Твери (СМР)»)</t>
    </r>
  </si>
  <si>
    <t>С</t>
  </si>
  <si>
    <t>Ш</t>
  </si>
  <si>
    <t>Щ</t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</si>
  <si>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</si>
  <si>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Заволжского района,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</si>
  <si>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Пролетарского района, включая тротуары»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</si>
  <si>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автомобильных дорог общего пользования местного значения и тротуаров»)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</si>
  <si>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Московского шоссе (въезд в город)»)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</si>
  <si>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тротуаров: ул. Советская от моста через реку Волга в створе Волжского пр-да (Волжский пр-д нечетная сторона, ул. А. Дементьева, ул. Крылова) до пл. Пушкина»)  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</si>
  <si>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подходов к Бурашевскому путепроводу в Московском районе и прилегающего к нему участка ул. Коминтерна») 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</si>
  <si>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«Количество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</si>
  <si>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«Протяженность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</si>
  <si>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>Мероприятие 2.03
«</t>
    </r>
    <r>
      <rPr>
        <sz val="11"/>
        <rFont val="Times New Roman"/>
        <family val="1"/>
        <charset val="204"/>
      </rPr>
      <t>Национальный проект</t>
    </r>
    <r>
      <rPr>
        <b/>
        <sz val="11"/>
        <rFont val="Times New Roman"/>
        <family val="1"/>
        <charset val="204"/>
      </rPr>
      <t xml:space="preserve"> «</t>
    </r>
    <r>
      <rPr>
        <sz val="11"/>
        <rFont val="Times New Roman"/>
        <family val="1"/>
        <charset val="204"/>
      </rPr>
      <t>Безопасные и качественные автомобильные дороги»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</si>
  <si>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«Протяженность отремонтированных автомобильных дорог, включая тротуары»</t>
    </r>
  </si>
  <si>
    <r>
      <rPr>
        <b/>
        <sz val="11"/>
        <rFont val="Times New Roman"/>
        <family val="1"/>
        <charset val="204"/>
      </rPr>
      <t xml:space="preserve">Показатель 7
</t>
    </r>
    <r>
      <rPr>
        <sz val="11"/>
        <rFont val="Times New Roman"/>
        <family val="1"/>
        <charset val="204"/>
      </rPr>
      <t>«Доля протяженности автомобильных дорог общего пользования местного значения, соответствующих нормативным требованиям, в общей протяженности автомобильных дорог общего пользования местного значения»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</si>
  <si>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«Общая площадь отремонтированных дворовых территорий многоквартирных домов, проездов к дворовым территориям многоквартирных домов на территории города»</t>
    </r>
  </si>
  <si>
    <r>
      <rPr>
        <b/>
        <sz val="11"/>
        <rFont val="Times New Roman"/>
        <family val="1"/>
        <charset val="204"/>
      </rPr>
      <t xml:space="preserve">Показатель 4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</si>
  <si>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7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</si>
  <si>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автомобильных дорог города, включая тротуары»</t>
    </r>
  </si>
  <si>
    <r>
      <t xml:space="preserve">Показатель 1
</t>
    </r>
    <r>
      <rPr>
        <sz val="11"/>
        <rFont val="Times New Roman"/>
        <family val="1"/>
        <charset val="204"/>
      </rPr>
      <t>«Общая площадь отремонтированных автомобильных дорог и искусственных сооружений на них»</t>
    </r>
  </si>
  <si>
    <r>
      <t xml:space="preserve">Показатель 2
</t>
    </r>
    <r>
      <rPr>
        <sz val="11"/>
        <rFont val="Times New Roman"/>
        <family val="1"/>
        <charset val="204"/>
      </rPr>
      <t>«Общая площадь отремонтированных тротуаров»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</si>
  <si>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«Общая  протяженность отремонтированных автомобильных дорог, включая тротуары»</t>
    </r>
  </si>
  <si>
    <r>
      <rPr>
        <b/>
        <sz val="11"/>
        <rFont val="Times New Roman"/>
        <family val="1"/>
        <charset val="204"/>
      </rPr>
      <t>Мероприятие 1.01</t>
    </r>
    <r>
      <rPr>
        <sz val="11"/>
        <rFont val="Times New Roman"/>
        <family val="1"/>
        <charset val="204"/>
      </rPr>
      <t xml:space="preserve"> 
«Предоставление субсидий юридическим лицам, оказывающим услуги по перевозке пассажиров электротранспортом города Твери»</t>
    </r>
  </si>
  <si>
    <r>
      <rPr>
        <b/>
        <sz val="11"/>
        <rFont val="Times New Roman"/>
        <family val="1"/>
        <charset val="204"/>
      </rPr>
      <t xml:space="preserve">Мероприятие 1.02
</t>
    </r>
    <r>
      <rPr>
        <sz val="11"/>
        <rFont val="Times New Roman"/>
        <family val="1"/>
        <charset val="204"/>
      </rPr>
      <t xml:space="preserve"> «Предоставление субсидий юридическим лицам, оказывающим услуги по перевозке пассажиров на регулярных автобусных маршрутах города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</si>
  <si>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</si>
  <si>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r>
      <rPr>
        <b/>
        <sz val="11"/>
        <rFont val="Times New Roman"/>
        <family val="1"/>
        <charset val="204"/>
      </rPr>
      <t>Мероприятие 1.03</t>
    </r>
    <r>
      <rPr>
        <sz val="11"/>
        <rFont val="Times New Roman"/>
        <family val="1"/>
        <charset val="204"/>
      </rPr>
      <t xml:space="preserve"> 
«Приобретение общественного транспорта для городских маршрутов»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</si>
  <si>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приобретенных троллейбусов»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</si>
  <si>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приобретенных автобусов»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</si>
  <si>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приобретенных трамваев»</t>
    </r>
  </si>
  <si>
    <r>
      <rPr>
        <b/>
        <sz val="11"/>
        <rFont val="Times New Roman"/>
        <family val="1"/>
        <charset val="204"/>
      </rPr>
      <t xml:space="preserve">Административное мероприятие 1.04 
</t>
    </r>
    <r>
      <rPr>
        <sz val="11"/>
        <rFont val="Times New Roman"/>
        <family val="1"/>
        <charset val="204"/>
      </rPr>
      <t>«Подготовка постановлений по открытию, изменению и закрытию движения транспорта»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</si>
  <si>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изданных нормативно-правовых актов»</t>
    </r>
  </si>
  <si>
    <r>
      <rPr>
        <b/>
        <sz val="11"/>
        <rFont val="Times New Roman"/>
        <family val="1"/>
        <charset val="204"/>
      </rPr>
      <t>Административное мероприятие 1.05</t>
    </r>
    <r>
      <rPr>
        <sz val="11"/>
        <rFont val="Times New Roman"/>
        <family val="1"/>
        <charset val="204"/>
      </rPr>
      <t xml:space="preserve"> 
«Координация деятельности перевозчиков, осуществляющих регулярные перевозки пассажиров и багажа автомобильным транспортом по муниципальным маршрутам регулярных перевозок и по межмуниципальным маршрутам регулярных перевозок, государственные полномочия по которым переданы администрации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</si>
  <si>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проведенных проверок по соблюдению действующего расписания при осуществлении регулярных перевозок пассажиров и багажа по маршрутам регулярных перевозок»</t>
    </r>
  </si>
  <si>
    <r>
      <rPr>
        <b/>
        <sz val="11"/>
        <rFont val="Times New Roman"/>
        <family val="1"/>
        <charset val="204"/>
      </rPr>
      <t>Административное мероприятие 1.06</t>
    </r>
    <r>
      <rPr>
        <sz val="11"/>
        <rFont val="Times New Roman"/>
        <family val="1"/>
        <charset val="204"/>
      </rPr>
      <t xml:space="preserve"> 
«Участие в работе комиссии по аттестации руководителей, сотрудников автотранспортных предприятий, Центрального МУГАДН»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</si>
  <si>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проведенных заседаний комиссии»</t>
    </r>
  </si>
  <si>
    <r>
      <rPr>
        <b/>
        <sz val="11"/>
        <rFont val="Times New Roman"/>
        <family val="1"/>
        <charset val="204"/>
      </rPr>
      <t>Административное мероприятие 1.07</t>
    </r>
    <r>
      <rPr>
        <sz val="11"/>
        <rFont val="Times New Roman"/>
        <family val="1"/>
        <charset val="204"/>
      </rPr>
      <t xml:space="preserve"> 
«Участие в операции «Автобус» совместно с ГИБДД»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</si>
  <si>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проведенных проверок»</t>
    </r>
  </si>
  <si>
    <r>
      <rPr>
        <b/>
        <sz val="11"/>
        <rFont val="Times New Roman"/>
        <family val="1"/>
        <charset val="204"/>
      </rPr>
      <t>Мероприятие 1.08</t>
    </r>
    <r>
      <rPr>
        <sz val="11"/>
        <rFont val="Times New Roman"/>
        <family val="1"/>
        <charset val="204"/>
      </rPr>
      <t xml:space="preserve"> 
«Приобретение общественного транспорта для городских маршрутов (по договорам лизинга)»</t>
    </r>
  </si>
  <si>
    <r>
      <rPr>
        <b/>
        <sz val="11"/>
        <rFont val="Times New Roman"/>
        <family val="1"/>
        <charset val="204"/>
      </rPr>
      <t xml:space="preserve">Показатель 1
</t>
    </r>
    <r>
      <rPr>
        <sz val="11"/>
        <rFont val="Times New Roman"/>
        <family val="1"/>
        <charset val="204"/>
      </rPr>
      <t>«Количество приобретенных трамваев»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</si>
  <si>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«Степень выполнения мероприятия по финансовой аренде (лизингу) трамваев»</t>
    </r>
  </si>
  <si>
    <r>
      <rPr>
        <b/>
        <sz val="11"/>
        <rFont val="Times New Roman"/>
        <family val="1"/>
        <charset val="204"/>
      </rPr>
      <t>Мероприятие 1.09</t>
    </r>
    <r>
      <rPr>
        <sz val="11"/>
        <rFont val="Times New Roman"/>
        <family val="1"/>
        <charset val="204"/>
      </rPr>
      <t xml:space="preserve">  
«Ремонт и демонтаж трамвайных путей в г.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</si>
  <si>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«Протяженность ремонта трамвайных путей»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</si>
  <si>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«Протяженность демонтажа трамвайных путей»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</si>
  <si>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выданных разрешений»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</si>
  <si>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 
«Полученный доход в бюджет города от выдачи специальных разрешений»</t>
    </r>
  </si>
  <si>
    <r>
      <rPr>
        <b/>
        <sz val="11"/>
        <rFont val="Times New Roman"/>
        <family val="1"/>
        <charset val="204"/>
      </rPr>
      <t>Административное мероприятие 2.01</t>
    </r>
    <r>
      <rPr>
        <sz val="11"/>
        <rFont val="Times New Roman"/>
        <family val="1"/>
        <charset val="204"/>
      </rPr>
      <t xml:space="preserve"> 
«Согласование маршрута движения автотранспортных средств, осуществляющих перевозку опасных грузов на участках автомобильных дорог местного значения»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</si>
  <si>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согласований»</t>
    </r>
  </si>
  <si>
    <r>
      <rPr>
        <b/>
        <sz val="11"/>
        <rFont val="Times New Roman"/>
        <family val="1"/>
        <charset val="204"/>
      </rPr>
      <t>Административное мероприятие 2.02</t>
    </r>
    <r>
      <rPr>
        <sz val="11"/>
        <rFont val="Times New Roman"/>
        <family val="1"/>
        <charset val="204"/>
      </rPr>
      <t xml:space="preserve"> 
«Выдача специального разрешения на движение по автомобильным дорогам местного значения транспортного средства, осуществляющего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</si>
  <si>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выданных специальных разрешений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</si>
  <si>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>Административное мероприятие 2.03</t>
    </r>
    <r>
      <rPr>
        <sz val="11"/>
        <rFont val="Times New Roman"/>
        <family val="1"/>
        <charset val="204"/>
      </rPr>
      <t xml:space="preserve"> 
«Выдача согласований на перевозку тяжеловесных и (или) крупногабаритных грузов»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</si>
  <si>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выданных согласований на перевозку тяжеловесных и (или) крупногабаритных грузов»</t>
    </r>
  </si>
  <si>
    <t>Начальник департамента дорожного хозяйства, благоустройства и транспорта администрации города Твери                                                                                                                                                   В.А. Клишин</t>
  </si>
  <si>
    <r>
      <t xml:space="preserve">Показатель 1
</t>
    </r>
    <r>
      <rPr>
        <sz val="11"/>
        <rFont val="Times New Roman"/>
        <family val="1"/>
        <charset val="204"/>
      </rPr>
      <t>«Площадь отремонтированных дворовых территорий многоквартирных домов, проездов к дворовым территориям многоквартирных домов»</t>
    </r>
  </si>
  <si>
    <r>
      <t xml:space="preserve"> Мероприятие 4.01 
</t>
    </r>
    <r>
      <rPr>
        <sz val="11"/>
        <rFont val="Times New Roman"/>
        <family val="1"/>
        <charset val="204"/>
      </rPr>
      <t>«Ремонт асфальтобетонного покрытия дворовых территорий многоквартирных домов, проездов к дворовым территориям многоквартирных домов  в городе Твери»</t>
    </r>
  </si>
  <si>
    <r>
      <rPr>
        <b/>
        <sz val="11"/>
        <rFont val="Times New Roman"/>
        <family val="1"/>
        <charset val="204"/>
      </rPr>
      <t>Мероприятие 4.01</t>
    </r>
    <r>
      <rPr>
        <sz val="11"/>
        <rFont val="Times New Roman"/>
        <family val="1"/>
        <charset val="204"/>
      </rPr>
      <t xml:space="preserve"> 
«Ремонт асфальтобетонного покрытия дворовых территорий многоквартирных домов, проездов к дворовым территориям многоквартирных домов 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</si>
  <si>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города»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</si>
  <si>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Заволжского района»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</si>
  <si>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Пролетарского района»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</si>
  <si>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Московского района»</t>
    </r>
  </si>
  <si>
    <r>
      <rPr>
        <b/>
        <sz val="11"/>
        <rFont val="Times New Roman"/>
        <family val="1"/>
        <charset val="204"/>
      </rPr>
      <t xml:space="preserve">Показатель 5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на территории  Центрального района»</t>
    </r>
  </si>
  <si>
    <r>
      <rPr>
        <b/>
        <sz val="11"/>
        <rFont val="Times New Roman"/>
        <family val="1"/>
        <charset val="204"/>
      </rPr>
      <t>Административное мероприятие 4.02</t>
    </r>
    <r>
      <rPr>
        <sz val="11"/>
        <rFont val="Times New Roman"/>
        <family val="1"/>
        <charset val="204"/>
      </rPr>
      <t xml:space="preserve"> 
«Организация и сбор заявок на ремонт дворовых территорий многоквартирных домов, проездов к дворовым территориям многоквартирных домов 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</si>
  <si>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принятых заявок»</t>
    </r>
  </si>
  <si>
    <r>
      <rPr>
        <b/>
        <sz val="11"/>
        <rFont val="Times New Roman"/>
        <family val="1"/>
        <charset val="204"/>
      </rPr>
      <t>Мероприятие 4.03</t>
    </r>
    <r>
      <rPr>
        <sz val="11"/>
        <rFont val="Times New Roman"/>
        <family val="1"/>
        <charset val="204"/>
      </rPr>
      <t xml:space="preserve"> 
«Ремонт дворовой территории многоквартирного дома по адресу: Волоколамский проспект, дом 3 в городе Тверь»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</si>
  <si>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отремонтированной дворовой территории»</t>
    </r>
  </si>
  <si>
    <r>
      <rPr>
        <b/>
        <sz val="11"/>
        <rFont val="Times New Roman"/>
        <family val="1"/>
        <charset val="204"/>
      </rPr>
      <t>Мероприятие 4.04</t>
    </r>
    <r>
      <rPr>
        <sz val="11"/>
        <rFont val="Times New Roman"/>
        <family val="1"/>
        <charset val="204"/>
      </rPr>
      <t xml:space="preserve"> 
«Расширение парковочного кармана по адресу: г. Тверь, пос. Химинститута, д.10»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</si>
  <si>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парковочного кармана»</t>
    </r>
  </si>
  <si>
    <r>
      <rPr>
        <b/>
        <sz val="11"/>
        <rFont val="Times New Roman"/>
        <family val="1"/>
        <charset val="204"/>
      </rPr>
      <t>Мероприятие 4.05</t>
    </r>
    <r>
      <rPr>
        <sz val="11"/>
        <rFont val="Times New Roman"/>
        <family val="1"/>
        <charset val="204"/>
      </rPr>
      <t xml:space="preserve"> 
«Устройство парковочных мест у жилого дома № 7 по пер. Смоленский г.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</si>
  <si>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парковочных мест»</t>
    </r>
  </si>
  <si>
    <r>
      <rPr>
        <b/>
        <sz val="11"/>
        <rFont val="Times New Roman"/>
        <family val="1"/>
        <charset val="204"/>
      </rPr>
      <t>Мероприятие 4.07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1-й пер. Красной Слободы, дом 3»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</si>
  <si>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 на территории Пролетарского района»</t>
    </r>
  </si>
  <si>
    <r>
      <rPr>
        <b/>
        <sz val="11"/>
        <rFont val="Times New Roman"/>
        <family val="1"/>
        <charset val="204"/>
      </rPr>
      <t>Мероприятие 4.08</t>
    </r>
    <r>
      <rPr>
        <sz val="11"/>
        <rFont val="Times New Roman"/>
        <family val="1"/>
        <charset val="204"/>
      </rPr>
      <t xml:space="preserve"> 
«Парковка для автомобилей по адресу: г. Тверь, пер. 1-ый Красной Слободы, дом 7/1»</t>
    </r>
  </si>
  <si>
    <r>
      <rPr>
        <b/>
        <sz val="11"/>
        <rFont val="Times New Roman"/>
        <family val="1"/>
        <charset val="204"/>
      </rPr>
      <t>Мероприятие 4.09</t>
    </r>
    <r>
      <rPr>
        <sz val="11"/>
        <rFont val="Times New Roman"/>
        <family val="1"/>
        <charset val="204"/>
      </rPr>
      <t xml:space="preserve"> 
«Ремонт дороги по адресу: г. Тверь, 3-я улица Пухальского»</t>
    </r>
  </si>
  <si>
    <r>
      <rPr>
        <b/>
        <sz val="11"/>
        <rFont val="Times New Roman"/>
        <family val="1"/>
        <charset val="204"/>
      </rPr>
      <t>Мероприятие 4.10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ул. Евгения Пичугина, д. 56»</t>
    </r>
  </si>
  <si>
    <r>
      <rPr>
        <b/>
        <sz val="11"/>
        <rFont val="Times New Roman"/>
        <family val="1"/>
        <charset val="204"/>
      </rPr>
      <t>Мероприятие 4.11</t>
    </r>
    <r>
      <rPr>
        <sz val="11"/>
        <rFont val="Times New Roman"/>
        <family val="1"/>
        <charset val="204"/>
      </rPr>
      <t xml:space="preserve"> 
«Обустройство парковки на придомовой территории дома № 22 корп. 1 по ул. Громова в г. Твери»</t>
    </r>
  </si>
  <si>
    <r>
      <rPr>
        <b/>
        <sz val="11"/>
        <rFont val="Times New Roman"/>
        <family val="1"/>
        <charset val="204"/>
      </rPr>
      <t>Мероприятие 4.12</t>
    </r>
    <r>
      <rPr>
        <sz val="11"/>
        <rFont val="Times New Roman"/>
        <family val="1"/>
        <charset val="204"/>
      </rPr>
      <t xml:space="preserve"> 
«Благоустройство дворовой территории по адресу: г. Тверь, ул. Бобкова, д. 26 кор. 1»</t>
    </r>
  </si>
  <si>
    <r>
      <rPr>
        <b/>
        <sz val="11"/>
        <rFont val="Times New Roman"/>
        <family val="1"/>
        <charset val="204"/>
      </rPr>
      <t>Мероприятие 4.13</t>
    </r>
    <r>
      <rPr>
        <sz val="11"/>
        <rFont val="Times New Roman"/>
        <family val="1"/>
        <charset val="204"/>
      </rPr>
      <t xml:space="preserve"> 
«Благоустройство дворовых территорий многоквартирного дома по адресу: пос. Химинститута д. 33 в городе Твери»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</si>
  <si>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отремонтированных дворовых территорий многоквартирных домов, проездов к дворовым территориям многоквартирных домов  на территории Московского района»</t>
    </r>
  </si>
  <si>
    <r>
      <rPr>
        <b/>
        <sz val="11"/>
        <rFont val="Times New Roman"/>
        <family val="1"/>
        <charset val="204"/>
      </rPr>
      <t>Мероприятие 4.14</t>
    </r>
    <r>
      <rPr>
        <sz val="11"/>
        <rFont val="Times New Roman"/>
        <family val="1"/>
        <charset val="204"/>
      </rPr>
      <t xml:space="preserve"> 
«Благоустройство дворовой территории многоквартирного дома по адресу: пос. Химинститут, д. 50 в городе Твери (1 этап)»</t>
    </r>
  </si>
  <si>
    <r>
      <rPr>
        <b/>
        <sz val="11"/>
        <rFont val="Times New Roman"/>
        <family val="1"/>
        <charset val="204"/>
      </rPr>
      <t>Мероприятие 4.15</t>
    </r>
    <r>
      <rPr>
        <sz val="11"/>
        <rFont val="Times New Roman"/>
        <family val="1"/>
        <charset val="204"/>
      </rPr>
      <t xml:space="preserve"> 
«Благоустройство дворовой территории многоквартирного дома по адресу: пос. Химинститута, д. 50 в городе Твери (2 этап)»</t>
    </r>
  </si>
  <si>
    <r>
      <rPr>
        <b/>
        <sz val="11"/>
        <rFont val="Times New Roman"/>
        <family val="1"/>
        <charset val="204"/>
      </rPr>
      <t>Мероприятие 4.16</t>
    </r>
    <r>
      <rPr>
        <sz val="11"/>
        <rFont val="Times New Roman"/>
        <family val="1"/>
        <charset val="204"/>
      </rPr>
      <t xml:space="preserve"> 
«Установка металлического ограждения вдоль тротуара по адресу: г. Тверь, ул. Можайского, д. 69»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</si>
  <si>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«Установка ограждений»</t>
    </r>
  </si>
  <si>
    <r>
      <rPr>
        <b/>
        <sz val="11"/>
        <rFont val="Times New Roman"/>
        <family val="1"/>
        <charset val="204"/>
      </rPr>
      <t>Мероприятие 4.17</t>
    </r>
    <r>
      <rPr>
        <sz val="11"/>
        <rFont val="Times New Roman"/>
        <family val="1"/>
        <charset val="204"/>
      </rPr>
      <t xml:space="preserve">
«Благоустройство дворовой территории многоквартирного дома по адресу: ул. Королёва, дом 22, в городе Твери»</t>
    </r>
  </si>
  <si>
    <r>
      <rPr>
        <b/>
        <sz val="11"/>
        <rFont val="Times New Roman"/>
        <family val="1"/>
        <charset val="204"/>
      </rPr>
      <t>Мероприятие 4.18</t>
    </r>
    <r>
      <rPr>
        <sz val="11"/>
        <rFont val="Times New Roman"/>
        <family val="1"/>
        <charset val="204"/>
      </rPr>
      <t xml:space="preserve"> 
«Устройство асфальтобетонного покрытия площадки для размещения легкового автотранспорта по адресу: г. Тверь, пр-т Чайковского, дом 6, корпус 2»</t>
    </r>
  </si>
  <si>
    <r>
      <rPr>
        <b/>
        <sz val="11"/>
        <rFont val="Times New Roman"/>
        <family val="1"/>
        <charset val="204"/>
      </rPr>
      <t xml:space="preserve">Показатель 1 
</t>
    </r>
    <r>
      <rPr>
        <sz val="11"/>
        <rFont val="Times New Roman"/>
        <family val="1"/>
        <charset val="204"/>
      </rPr>
      <t>«Площадь парковочных мест»</t>
    </r>
  </si>
  <si>
    <r>
      <rPr>
        <b/>
        <sz val="11"/>
        <rFont val="Times New Roman"/>
        <family val="1"/>
        <charset val="204"/>
      </rPr>
      <t>Мероприятие 4.19</t>
    </r>
    <r>
      <rPr>
        <sz val="11"/>
        <rFont val="Times New Roman"/>
        <family val="1"/>
        <charset val="204"/>
      </rPr>
      <t xml:space="preserve"> 
«Обустройство площадки для временного размещения легкового автотранспорта на придомовой территории МКД № 37 пр. Чайковского г. Твери»</t>
    </r>
  </si>
  <si>
    <r>
      <t>Подпрограмма 2</t>
    </r>
    <r>
      <rPr>
        <sz val="11"/>
        <rFont val="Times New Roman"/>
        <family val="1"/>
        <charset val="204"/>
      </rPr>
      <t xml:space="preserve"> «</t>
    </r>
    <r>
      <rPr>
        <b/>
        <sz val="11"/>
        <rFont val="Times New Roman"/>
        <family val="1"/>
        <charset val="204"/>
      </rPr>
      <t xml:space="preserve">Общественный транспорт»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</si>
  <si>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перевезенных пассажиров муниципальным пассажирским транспортом»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</si>
  <si>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«Общее количество приобретенного подвижного транспорта»</t>
    </r>
  </si>
  <si>
    <r>
      <rPr>
        <b/>
        <sz val="11"/>
        <rFont val="Times New Roman"/>
        <family val="1"/>
        <charset val="204"/>
      </rPr>
      <t>Мероприятие 3.06</t>
    </r>
    <r>
      <rPr>
        <sz val="11"/>
        <rFont val="Times New Roman"/>
        <family val="1"/>
        <charset val="204"/>
      </rPr>
      <t xml:space="preserve"> 
«Субсидия муниципальному унитарному предприятию г. Твери «Жилищно-эксплуатационный комплекс» в соответствии со статьей 14 Федерального закона от 14.11.2002 № 161-ФЗ «О государственных и муниципальных унитарных предприятиях»</t>
    </r>
  </si>
  <si>
    <r>
      <rPr>
        <b/>
        <sz val="11"/>
        <rFont val="Times New Roman"/>
        <family val="1"/>
        <charset val="204"/>
      </rPr>
      <t>Мероприятие 3.07</t>
    </r>
    <r>
      <rPr>
        <sz val="11"/>
        <rFont val="Times New Roman"/>
        <family val="1"/>
        <charset val="204"/>
      </rPr>
      <t xml:space="preserve"> 
«Приобретение, установка и проведение пусконаладочных работ комплексов фотовидеофиксации на улично-дорожной сети г.Твери»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</si>
  <si>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«Количество установленных комплексов фотовидеофиксации»</t>
    </r>
  </si>
  <si>
    <r>
      <rPr>
        <b/>
        <sz val="11"/>
        <rFont val="Times New Roman"/>
        <family val="1"/>
        <charset val="204"/>
      </rPr>
      <t>Мероприятие 3.05</t>
    </r>
    <r>
      <rPr>
        <sz val="11"/>
        <rFont val="Times New Roman"/>
        <family val="1"/>
        <charset val="204"/>
      </rPr>
      <t xml:space="preserve"> 
«Устройство и ремонт остановочных комплексов»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</si>
  <si>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«Общее количество остановочных комплексов, приведенных в нормативное состояние»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</si>
  <si>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новых остановочных комплексов»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</si>
  <si>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 
«Количество отремонтированных остановочных комплексов»</t>
    </r>
  </si>
  <si>
    <r>
      <t xml:space="preserve">Показатель 1
</t>
    </r>
    <r>
      <rPr>
        <sz val="11"/>
        <rFont val="Times New Roman"/>
        <family val="1"/>
        <charset val="204"/>
      </rPr>
      <t>«Количество разработанных проектов ПСД на капитальный ремонт объектов УДС»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</si>
  <si>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«Площадь капитального ремонта автомобильных дорог города, включая тротуары»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</si>
  <si>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«Количество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</si>
  <si>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 xml:space="preserve">Показатель 4 </t>
    </r>
    <r>
      <rPr>
        <sz val="11"/>
        <rFont val="Times New Roman"/>
        <family val="1"/>
        <charset val="204"/>
      </rPr>
      <t xml:space="preserve">
«Протяженность отремонтированных искусственных сооружений»</t>
    </r>
  </si>
  <si>
    <r>
      <rPr>
        <b/>
        <sz val="11"/>
        <rFont val="Times New Roman"/>
        <family val="1"/>
        <charset val="204"/>
      </rPr>
      <t xml:space="preserve">Показатель 5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</si>
  <si>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t xml:space="preserve">Показатель 6
</t>
    </r>
    <r>
      <rPr>
        <sz val="11"/>
        <rFont val="Times New Roman"/>
        <family val="1"/>
        <charset val="204"/>
      </rPr>
      <t>«Количество скорректированных комплектов проектно-сметной документации»</t>
    </r>
  </si>
  <si>
    <r>
      <rPr>
        <b/>
        <sz val="11"/>
        <rFont val="Times New Roman"/>
        <family val="1"/>
        <charset val="204"/>
      </rPr>
      <t>Показатель 7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</si>
  <si>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r>
      <rPr>
        <b/>
        <sz val="11"/>
        <rFont val="Times New Roman"/>
        <family val="1"/>
        <charset val="204"/>
      </rPr>
      <t>Мероприятие 3.02</t>
    </r>
    <r>
      <rPr>
        <sz val="11"/>
        <rFont val="Times New Roman"/>
        <family val="1"/>
        <charset val="204"/>
      </rPr>
      <t xml:space="preserve"> 
«Модернизация и установка новых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</si>
  <si>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«Количество модернизированных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</si>
  <si>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«Количество установленных новых светофорных объектов»</t>
    </r>
  </si>
  <si>
    <r>
      <rPr>
        <b/>
        <sz val="11"/>
        <rFont val="Times New Roman"/>
        <family val="1"/>
        <charset val="204"/>
      </rPr>
      <t>Показатель 10</t>
    </r>
    <r>
      <rPr>
        <sz val="11"/>
        <rFont val="Times New Roman"/>
        <family val="1"/>
        <charset val="204"/>
      </rPr>
      <t xml:space="preserve">
«Водоотведение поверхностных сточных вод с территории улично-дорожной сети города Твери»</t>
    </r>
  </si>
  <si>
    <r>
      <t xml:space="preserve">Мероприятие 3.03 
</t>
    </r>
    <r>
      <rPr>
        <sz val="11"/>
        <rFont val="Times New Roman"/>
        <family val="1"/>
        <charset val="204"/>
      </rPr>
      <t>«Проведение противопаводковых мероприятий и содержание сетей ливневой канализации»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</si>
  <si>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«Прочистка водоотводных канав на территории города»</t>
    </r>
  </si>
  <si>
    <r>
      <rPr>
        <b/>
        <sz val="11"/>
        <rFont val="Times New Roman"/>
        <family val="1"/>
        <charset val="204"/>
      </rPr>
      <t>Мероприятие 3.01</t>
    </r>
    <r>
      <rPr>
        <sz val="11"/>
        <rFont val="Times New Roman"/>
        <family val="1"/>
        <charset val="204"/>
      </rPr>
      <t xml:space="preserve"> 
«Содержание автомобильных дорог общего пользования и искусственных сооружений на них» </t>
    </r>
  </si>
  <si>
    <r>
      <rPr>
        <b/>
        <sz val="11"/>
        <rFont val="Times New Roman"/>
        <family val="1"/>
        <charset val="204"/>
      </rPr>
      <t xml:space="preserve">Показатель 1 </t>
    </r>
    <r>
      <rPr>
        <sz val="11"/>
        <rFont val="Times New Roman"/>
        <family val="1"/>
        <charset val="204"/>
      </rPr>
      <t xml:space="preserve">
«Площадь содержания автомобильных дорог и искусственных сооружений на них»</t>
    </r>
  </si>
  <si>
    <r>
      <rPr>
        <b/>
        <sz val="11"/>
        <rFont val="Times New Roman"/>
        <family val="1"/>
        <charset val="204"/>
      </rPr>
      <t>Показатель 2</t>
    </r>
    <r>
      <rPr>
        <sz val="11"/>
        <rFont val="Times New Roman"/>
        <family val="1"/>
        <charset val="204"/>
      </rPr>
      <t xml:space="preserve">
«Количество разработанных схем организации дорожного движения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</si>
  <si>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«Количество установленных (замененных) дорожных знаков на автомобильных дорогах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</si>
  <si>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«Площадь нанесенной дорожной разметки на автомобильных дорогах города»</t>
    </r>
  </si>
  <si>
    <r>
      <t xml:space="preserve">Показатель 1
</t>
    </r>
    <r>
      <rPr>
        <sz val="11"/>
        <rFont val="Times New Roman"/>
        <family val="1"/>
        <charset val="204"/>
      </rPr>
      <t>«Площадь содержания автомобильных дорог города и искусственных сооружений на них»</t>
    </r>
  </si>
  <si>
    <r>
      <rPr>
        <b/>
        <sz val="11"/>
        <rFont val="Times New Roman"/>
        <family val="1"/>
        <charset val="204"/>
      </rPr>
      <t>Мероприятие 3.04</t>
    </r>
    <r>
      <rPr>
        <sz val="11"/>
        <rFont val="Times New Roman"/>
        <family val="1"/>
        <charset val="204"/>
      </rPr>
      <t xml:space="preserve"> 
«Уплата ответственным исполнителем прочих налогов, сборов и иных обязательных платежей (штрафы по постановлениям мировых судей)»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</si>
  <si>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 
«Количество оплаченных штрафов по постановлениям мировых судей»</t>
    </r>
  </si>
  <si>
    <r>
      <t xml:space="preserve">Цель 
 </t>
    </r>
    <r>
      <rPr>
        <sz val="11"/>
        <rFont val="Times New Roman"/>
        <family val="1"/>
        <charset val="204"/>
      </rPr>
      <t>«Создание условий для устойчивого функционирования транспортной системы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</si>
  <si>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«Общая площадь строительства (реконструкции) объектов улично-дорожной сети города»</t>
    </r>
  </si>
  <si>
    <r>
      <rPr>
        <b/>
        <sz val="11"/>
        <rFont val="Times New Roman"/>
        <family val="1"/>
        <charset val="204"/>
      </rPr>
      <t xml:space="preserve">Показатель 2
</t>
    </r>
    <r>
      <rPr>
        <sz val="11"/>
        <rFont val="Times New Roman"/>
        <family val="1"/>
        <charset val="204"/>
      </rPr>
      <t>«Общая площадь ремонта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</si>
  <si>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
«Общая площадь содержания объектов улично-дорожной сети города»</t>
    </r>
  </si>
  <si>
    <r>
      <rPr>
        <b/>
        <sz val="11"/>
        <rFont val="Times New Roman"/>
        <family val="1"/>
        <charset val="204"/>
      </rPr>
      <t>Показатель 4</t>
    </r>
    <r>
      <rPr>
        <sz val="11"/>
        <rFont val="Times New Roman"/>
        <family val="1"/>
        <charset val="204"/>
      </rPr>
      <t xml:space="preserve">
«Количество объектов (дорожных знаков), установленных на улично-дорожной сети, направленных на обеспечение безопасности дорожного движения на территории города»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</si>
  <si>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«Объем перевозок на муниципальном общественном транспорте»</t>
    </r>
  </si>
  <si>
    <r>
      <t>Подпрограмма 1</t>
    </r>
    <r>
      <rPr>
        <sz val="11"/>
        <rFont val="Times New Roman"/>
        <family val="1"/>
        <charset val="204"/>
      </rPr>
      <t xml:space="preserve"> </t>
    </r>
    <r>
      <rPr>
        <b/>
        <sz val="11"/>
        <rFont val="Times New Roman"/>
        <family val="1"/>
        <charset val="204"/>
      </rPr>
      <t>«Дорожное хозяйство»</t>
    </r>
  </si>
  <si>
    <r>
      <rPr>
        <b/>
        <sz val="11"/>
        <rFont val="Times New Roman"/>
        <family val="1"/>
        <charset val="204"/>
      </rPr>
      <t xml:space="preserve">Мероприятие 1.15
</t>
    </r>
    <r>
      <rPr>
        <sz val="11"/>
        <rFont val="Times New Roman"/>
        <family val="1"/>
        <charset val="204"/>
      </rPr>
      <t>«Проезд от Краснофлотской набережной к гребной базе ГБУ ДО «СДЮСШОР по видам гребли имени олимпийской чемпионки Антонины Серединой» (в т. ч. ПИР)»</t>
    </r>
  </si>
  <si>
    <r>
      <rPr>
        <b/>
        <sz val="11"/>
        <rFont val="Times New Roman"/>
        <family val="1"/>
        <charset val="204"/>
      </rPr>
      <t xml:space="preserve">Мероприятие 1.16
</t>
    </r>
    <r>
      <rPr>
        <sz val="11"/>
        <rFont val="Times New Roman"/>
        <family val="1"/>
        <charset val="204"/>
      </rPr>
      <t>«Реконструкция автомобильной дороги Бежецкое шоссе на участке от Затверецкого бульвара до ул. Богородицерождественская (в т. ч. ПИР)»</t>
    </r>
  </si>
  <si>
    <r>
      <t xml:space="preserve">Мероприятие 1.17 
</t>
    </r>
    <r>
      <rPr>
        <sz val="11"/>
        <rFont val="Times New Roman"/>
        <family val="1"/>
        <charset val="204"/>
      </rPr>
      <t>«Реконструкция улицы Жигарева  на участке от Смоленского пер. до ул. А. Дементьева (в т. ч. ПИР)»</t>
    </r>
  </si>
  <si>
    <r>
      <t xml:space="preserve">Мероприятие 1.18 
</t>
    </r>
    <r>
      <rPr>
        <sz val="11"/>
        <rFont val="Times New Roman"/>
        <family val="1"/>
        <charset val="204"/>
      </rPr>
      <t>«Реконструкция Московского шоссе (въезд в город). Пусковые комплексы № 2, 3, 4 (в т. ч. ПИР)»</t>
    </r>
  </si>
  <si>
    <r>
      <t xml:space="preserve">Мероприятие 1.19 
</t>
    </r>
    <r>
      <rPr>
        <sz val="11"/>
        <rFont val="Times New Roman"/>
        <family val="1"/>
        <charset val="204"/>
      </rPr>
      <t xml:space="preserve">«Реконструкция автодороги Бурашевское шоссе на участке от  путепровода через Октябрьскую ж/д до автодороги М-10 (в т. ч. ПИР)» </t>
    </r>
  </si>
  <si>
    <r>
      <rPr>
        <b/>
        <sz val="11"/>
        <rFont val="Times New Roman"/>
        <family val="1"/>
        <charset val="204"/>
      </rPr>
      <t>Мероприятие 1.22</t>
    </r>
    <r>
      <rPr>
        <sz val="11"/>
        <rFont val="Times New Roman"/>
        <family val="1"/>
        <charset val="204"/>
      </rPr>
      <t xml:space="preserve">
 «Автодорога по ул. Левитана от дома № 52 до ул. Можайского (в т. ч. ПИР)»</t>
    </r>
  </si>
  <si>
    <r>
      <rPr>
        <b/>
        <sz val="11"/>
        <rFont val="Times New Roman"/>
        <family val="1"/>
        <charset val="204"/>
      </rPr>
      <t xml:space="preserve">Мероприятие 1.24 </t>
    </r>
    <r>
      <rPr>
        <sz val="11"/>
        <rFont val="Times New Roman"/>
        <family val="1"/>
        <charset val="204"/>
      </rPr>
      <t xml:space="preserve">
«Автодорога по ул. Бортниковская (в т. ч. ПИР), II - этап «Автодорога»</t>
    </r>
  </si>
  <si>
    <t>Э</t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</si>
  <si>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тротуара и заездного кармана на остановке общественного транспорта на ул. Громова (в районе Суворовского военного училища) в г. Твери») </t>
    </r>
  </si>
  <si>
    <t>Ю</t>
  </si>
  <si>
    <t>Я</t>
  </si>
  <si>
    <t>D</t>
  </si>
  <si>
    <t>I</t>
  </si>
  <si>
    <t>G</t>
  </si>
  <si>
    <t>J</t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</si>
  <si>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объектов улично-дорожной  сети на территории Пролетарского района города Твери ул. Гайдара (ул. Громова – д. № 4 на ул. Гайдара)») 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</si>
  <si>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дороги и тротуара на путепроводе на правобережном подходе к Восточному мосту»)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</si>
  <si>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тротуаров: Наб. Аф. Никитина (Комсомольский пр-т – ул. Благоева, четная сторона)»)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</si>
  <si>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тротуара по проезду под путепроводом через Октябрьскую железную дорогу в створе Бурашевского шоссе»)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</si>
  <si>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ул. Коняевская (Московское ш.  -  ул. Светогоровская) – ул. Бочкина (ул. Светогоровская – ул. Сердюковская) – ул. Сердюковская (ул. Бочкина – д. 1 на ул. Сердюковская)») </t>
    </r>
  </si>
  <si>
    <r>
      <rPr>
        <b/>
        <sz val="11"/>
        <rFont val="Times New Roman"/>
        <family val="1"/>
        <charset val="204"/>
      </rPr>
      <t>Мероприятие 2.02</t>
    </r>
    <r>
      <rPr>
        <sz val="11"/>
        <rFont val="Times New Roman"/>
        <family val="1"/>
        <charset val="204"/>
      </rPr>
      <t xml:space="preserve"> 
«Текущий ремонт автомобильных дорог города, включая тротуары»
(мероприятие «Ремонт объектов улично-дорожной сети на территории Пролетарского района города Твери проезд в районе ул. Громова (ул. Громова – д. 7 корп. 3 на ул. Громова)») </t>
    </r>
  </si>
  <si>
    <r>
      <rPr>
        <b/>
        <sz val="11"/>
        <rFont val="Times New Roman"/>
        <family val="1"/>
        <charset val="204"/>
      </rPr>
      <t>Мероприятие 3.01</t>
    </r>
    <r>
      <rPr>
        <sz val="11"/>
        <rFont val="Times New Roman"/>
        <family val="1"/>
        <charset val="204"/>
      </rPr>
      <t xml:space="preserve"> 
«Содержание автомобильных дорог общего пользования и искусственных сооружений на них» 
(мероприятие «Обеспечение безопасности дорожного движения на автомобильных дорогах общего пользования местного значения»)</t>
    </r>
  </si>
  <si>
    <r>
      <rPr>
        <b/>
        <sz val="11"/>
        <rFont val="Times New Roman"/>
        <family val="1"/>
        <charset val="204"/>
      </rPr>
      <t>Мероприятие 3.01</t>
    </r>
    <r>
      <rPr>
        <sz val="11"/>
        <rFont val="Times New Roman"/>
        <family val="1"/>
        <charset val="204"/>
      </rPr>
      <t xml:space="preserve"> 
«Содержание автомобильных дорог общего пользования и искусственных сооружений на них»
(мероприятие «Установка барьерного ограждения на Московском шоссе»)</t>
    </r>
  </si>
  <si>
    <t>F</t>
  </si>
  <si>
    <r>
      <rPr>
        <b/>
        <sz val="11"/>
        <rFont val="Times New Roman"/>
        <family val="1"/>
        <charset val="204"/>
      </rPr>
      <t xml:space="preserve">Показатель 2 </t>
    </r>
    <r>
      <rPr>
        <sz val="11"/>
        <rFont val="Times New Roman"/>
        <family val="1"/>
        <charset val="204"/>
      </rPr>
      <t xml:space="preserve">
«Количество установленных светофорных объектов»</t>
    </r>
  </si>
  <si>
    <r>
      <rPr>
        <b/>
        <sz val="11"/>
        <rFont val="Times New Roman"/>
        <family val="1"/>
        <charset val="204"/>
      </rPr>
      <t xml:space="preserve">Показатель 3 </t>
    </r>
    <r>
      <rPr>
        <sz val="11"/>
        <rFont val="Times New Roman"/>
        <family val="1"/>
        <charset val="204"/>
      </rPr>
      <t xml:space="preserve">
«Количество поставленных и установленных направляющих пешеходных ограждений»</t>
    </r>
  </si>
  <si>
    <r>
      <rPr>
        <b/>
        <sz val="11"/>
        <rFont val="Times New Roman"/>
        <family val="1"/>
        <charset val="204"/>
      </rPr>
      <t xml:space="preserve">Показатель 4 </t>
    </r>
    <r>
      <rPr>
        <sz val="11"/>
        <rFont val="Times New Roman"/>
        <family val="1"/>
        <charset val="204"/>
      </rPr>
      <t xml:space="preserve">
«Площадь отремонтированных тротуаров»</t>
    </r>
  </si>
  <si>
    <r>
      <rPr>
        <b/>
        <sz val="11"/>
        <rFont val="Times New Roman"/>
        <family val="1"/>
        <charset val="204"/>
      </rPr>
      <t>Показатель 5</t>
    </r>
    <r>
      <rPr>
        <sz val="11"/>
        <rFont val="Times New Roman"/>
        <family val="1"/>
        <charset val="204"/>
      </rPr>
      <t xml:space="preserve">
«Протяженность установленного барьерного ограждения»</t>
    </r>
  </si>
  <si>
    <r>
      <rPr>
        <b/>
        <sz val="11"/>
        <rFont val="Times New Roman"/>
        <family val="1"/>
        <charset val="204"/>
      </rPr>
      <t>Показатель 6</t>
    </r>
    <r>
      <rPr>
        <sz val="11"/>
        <rFont val="Times New Roman"/>
        <family val="1"/>
        <charset val="204"/>
      </rPr>
      <t xml:space="preserve">
«Количество приобретенных комплексов фотовидеофиксации»</t>
    </r>
  </si>
  <si>
    <t>мер. 1.24 -162,5
бортниковская</t>
  </si>
  <si>
    <r>
      <rPr>
        <b/>
        <sz val="11"/>
        <rFont val="Times New Roman"/>
        <family val="1"/>
        <charset val="204"/>
      </rPr>
      <t xml:space="preserve">Мероприятие 3.08 </t>
    </r>
    <r>
      <rPr>
        <sz val="11"/>
        <rFont val="Times New Roman"/>
        <family val="1"/>
        <charset val="204"/>
      </rPr>
      <t xml:space="preserve">
«Укрепление материально-технической базы муниципальных предприятий и учреждений, осуществляющих дорожную деятельность на территории города Твери»</t>
    </r>
  </si>
  <si>
    <r>
      <rPr>
        <b/>
        <sz val="11"/>
        <rFont val="Times New Roman"/>
        <family val="1"/>
        <charset val="204"/>
      </rPr>
      <t>Показатель 1</t>
    </r>
    <r>
      <rPr>
        <sz val="11"/>
        <rFont val="Times New Roman"/>
        <family val="1"/>
        <charset val="204"/>
      </rPr>
      <t xml:space="preserve">
«Степень выполнения мероприятия»</t>
    </r>
  </si>
  <si>
    <r>
      <rPr>
        <b/>
        <sz val="11"/>
        <rFont val="Times New Roman"/>
        <family val="1"/>
        <charset val="204"/>
      </rPr>
      <t>Показатель 3</t>
    </r>
    <r>
      <rPr>
        <sz val="11"/>
        <rFont val="Times New Roman"/>
        <family val="1"/>
        <charset val="204"/>
      </rPr>
      <t xml:space="preserve"> 
«Степень выполнения мероприятия»</t>
    </r>
  </si>
  <si>
    <r>
      <rPr>
        <b/>
        <sz val="11"/>
        <rFont val="Times New Roman"/>
        <family val="1"/>
        <charset val="204"/>
      </rPr>
      <t>Показатель 8</t>
    </r>
    <r>
      <rPr>
        <sz val="11"/>
        <rFont val="Times New Roman"/>
        <family val="1"/>
        <charset val="204"/>
      </rPr>
      <t xml:space="preserve">
«Протяженность отремонтированных автомобильных дорог, включая тротуары»</t>
    </r>
  </si>
  <si>
    <r>
      <rPr>
        <b/>
        <sz val="11"/>
        <rFont val="Times New Roman"/>
        <family val="1"/>
        <charset val="204"/>
      </rPr>
      <t xml:space="preserve">Показатель 8 </t>
    </r>
    <r>
      <rPr>
        <sz val="11"/>
        <rFont val="Times New Roman"/>
        <family val="1"/>
        <charset val="204"/>
      </rPr>
      <t xml:space="preserve">
«Протяженность отремонтированных автомобильных дорог города, включая тротуары»</t>
    </r>
  </si>
  <si>
    <t>«Приложение 1</t>
  </si>
  <si>
    <t>Приложение 1 
к постановлению Администрации города Твери
от «30» декабря   2020 №  1602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</si>
</sst>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"/>
    <numFmt numFmtId="166" formatCode="#,##0.000"/>
  </numFmts>
  <fonts count="19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scheme val="minor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8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1" fillId="3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1" fontId="3" fillId="3" borderId="1" xfId="0" applyNumberFormat="1" applyFont="1" applyFill="1" applyBorder="1" applyAlignment="1">
      <alignment horizontal="center"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Alignment="1">
      <alignment vertical="center" wrapText="1"/>
    </xf>
    <xf numFmtId="164" fontId="3" fillId="0" borderId="0" xfId="0" applyNumberFormat="1" applyFont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0" fontId="2" fillId="3" borderId="0" xfId="0" applyFont="1" applyFill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49" fontId="3" fillId="6" borderId="1" xfId="0" applyNumberFormat="1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vertical="center" wrapText="1"/>
    </xf>
    <xf numFmtId="0" fontId="3" fillId="6" borderId="1" xfId="0" applyFont="1" applyFill="1" applyBorder="1" applyAlignment="1">
      <alignment horizontal="center" vertical="center" wrapText="1"/>
    </xf>
    <xf numFmtId="164" fontId="3" fillId="6" borderId="1" xfId="0" applyNumberFormat="1" applyFont="1" applyFill="1" applyBorder="1" applyAlignment="1">
      <alignment horizontal="center" vertical="center" wrapText="1"/>
    </xf>
    <xf numFmtId="164" fontId="4" fillId="6" borderId="1" xfId="0" applyNumberFormat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vertical="center" wrapText="1"/>
    </xf>
    <xf numFmtId="3" fontId="3" fillId="6" borderId="1" xfId="0" applyNumberFormat="1" applyFont="1" applyFill="1" applyBorder="1" applyAlignment="1">
      <alignment horizontal="center" vertical="center" wrapText="1"/>
    </xf>
    <xf numFmtId="3" fontId="4" fillId="6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0" fontId="2" fillId="6" borderId="0" xfId="0" applyFont="1" applyFill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164" fontId="11" fillId="2" borderId="1" xfId="0" applyNumberFormat="1" applyFont="1" applyFill="1" applyBorder="1" applyAlignment="1">
      <alignment horizontal="center" vertical="center" wrapText="1"/>
    </xf>
    <xf numFmtId="164" fontId="11" fillId="3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1" fillId="3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49" fontId="11" fillId="3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top" wrapText="1"/>
    </xf>
    <xf numFmtId="164" fontId="4" fillId="0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1" fillId="3" borderId="0" xfId="0" applyFont="1" applyFill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vertical="top" wrapText="1"/>
    </xf>
    <xf numFmtId="0" fontId="8" fillId="6" borderId="1" xfId="0" applyFont="1" applyFill="1" applyBorder="1" applyAlignment="1">
      <alignment horizontal="center" vertical="center" wrapText="1"/>
    </xf>
    <xf numFmtId="49" fontId="12" fillId="3" borderId="0" xfId="0" applyNumberFormat="1" applyFont="1" applyFill="1" applyAlignment="1">
      <alignment horizontal="center" vertical="center" wrapText="1"/>
    </xf>
    <xf numFmtId="0" fontId="12" fillId="3" borderId="0" xfId="0" applyFont="1" applyFill="1" applyAlignment="1">
      <alignment vertical="center" wrapText="1"/>
    </xf>
    <xf numFmtId="0" fontId="12" fillId="0" borderId="0" xfId="0" applyFont="1" applyFill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164" fontId="3" fillId="3" borderId="0" xfId="0" applyNumberFormat="1" applyFont="1" applyFill="1" applyAlignment="1">
      <alignment horizontal="center" vertical="center" wrapText="1"/>
    </xf>
    <xf numFmtId="49" fontId="3" fillId="3" borderId="0" xfId="0" applyNumberFormat="1" applyFont="1" applyFill="1" applyAlignment="1">
      <alignment vertical="center" wrapText="1"/>
    </xf>
    <xf numFmtId="0" fontId="3" fillId="3" borderId="0" xfId="0" applyFont="1" applyFill="1" applyAlignment="1">
      <alignment vertical="center" wrapText="1"/>
    </xf>
    <xf numFmtId="49" fontId="3" fillId="3" borderId="0" xfId="0" applyNumberFormat="1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164" fontId="4" fillId="3" borderId="0" xfId="0" applyNumberFormat="1" applyFont="1" applyFill="1" applyAlignment="1">
      <alignment horizontal="center" vertical="center" wrapText="1"/>
    </xf>
    <xf numFmtId="49" fontId="4" fillId="3" borderId="0" xfId="0" applyNumberFormat="1" applyFont="1" applyFill="1" applyAlignment="1">
      <alignment vertical="center" wrapText="1"/>
    </xf>
    <xf numFmtId="0" fontId="4" fillId="3" borderId="0" xfId="0" applyFont="1" applyFill="1" applyAlignment="1">
      <alignment vertical="center" wrapText="1"/>
    </xf>
    <xf numFmtId="164" fontId="4" fillId="6" borderId="0" xfId="0" applyNumberFormat="1" applyFont="1" applyFill="1" applyAlignment="1">
      <alignment horizontal="center" vertical="center" wrapText="1"/>
    </xf>
    <xf numFmtId="49" fontId="4" fillId="6" borderId="0" xfId="0" applyNumberFormat="1" applyFont="1" applyFill="1" applyAlignment="1">
      <alignment vertical="center" wrapText="1"/>
    </xf>
    <xf numFmtId="0" fontId="4" fillId="6" borderId="0" xfId="0" applyFont="1" applyFill="1" applyAlignment="1">
      <alignment vertical="center" wrapText="1"/>
    </xf>
    <xf numFmtId="164" fontId="11" fillId="3" borderId="0" xfId="0" applyNumberFormat="1" applyFont="1" applyFill="1" applyAlignment="1">
      <alignment horizontal="center" vertical="center" wrapText="1"/>
    </xf>
    <xf numFmtId="49" fontId="11" fillId="3" borderId="0" xfId="0" applyNumberFormat="1" applyFont="1" applyFill="1" applyAlignment="1">
      <alignment vertical="center" wrapText="1"/>
    </xf>
    <xf numFmtId="0" fontId="11" fillId="3" borderId="0" xfId="0" applyFont="1" applyFill="1" applyAlignment="1">
      <alignment vertical="center" wrapText="1"/>
    </xf>
    <xf numFmtId="164" fontId="3" fillId="3" borderId="0" xfId="0" applyNumberFormat="1" applyFont="1" applyFill="1" applyAlignment="1">
      <alignment horizontal="center" vertical="center" wrapText="1"/>
    </xf>
    <xf numFmtId="166" fontId="4" fillId="3" borderId="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right" vertical="center" wrapText="1"/>
    </xf>
    <xf numFmtId="164" fontId="10" fillId="3" borderId="1" xfId="0" applyNumberFormat="1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center" wrapText="1"/>
    </xf>
    <xf numFmtId="164" fontId="11" fillId="4" borderId="1" xfId="0" applyNumberFormat="1" applyFont="1" applyFill="1" applyBorder="1" applyAlignment="1">
      <alignment horizontal="center" vertical="center" wrapText="1"/>
    </xf>
    <xf numFmtId="164" fontId="11" fillId="6" borderId="1" xfId="0" applyNumberFormat="1" applyFont="1" applyFill="1" applyBorder="1" applyAlignment="1">
      <alignment horizontal="center" vertical="center" wrapText="1"/>
    </xf>
    <xf numFmtId="164" fontId="10" fillId="6" borderId="1" xfId="0" applyNumberFormat="1" applyFont="1" applyFill="1" applyBorder="1" applyAlignment="1">
      <alignment horizontal="center" vertical="center" wrapText="1"/>
    </xf>
    <xf numFmtId="164" fontId="10" fillId="2" borderId="1" xfId="0" applyNumberFormat="1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center" vertical="center" wrapText="1"/>
    </xf>
    <xf numFmtId="1" fontId="10" fillId="3" borderId="1" xfId="0" applyNumberFormat="1" applyFont="1" applyFill="1" applyBorder="1" applyAlignment="1">
      <alignment horizontal="center" vertical="center" wrapText="1"/>
    </xf>
    <xf numFmtId="3" fontId="10" fillId="6" borderId="1" xfId="0" applyNumberFormat="1" applyFont="1" applyFill="1" applyBorder="1" applyAlignment="1">
      <alignment horizontal="center" vertical="center" wrapText="1"/>
    </xf>
    <xf numFmtId="3" fontId="11" fillId="6" borderId="1" xfId="0" applyNumberFormat="1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164" fontId="4" fillId="3" borderId="0" xfId="0" applyNumberFormat="1" applyFont="1" applyFill="1" applyAlignment="1">
      <alignment horizontal="left" vertical="center" wrapText="1"/>
    </xf>
    <xf numFmtId="49" fontId="14" fillId="3" borderId="0" xfId="0" applyNumberFormat="1" applyFont="1" applyFill="1" applyAlignment="1">
      <alignment horizontal="center" vertical="center" wrapText="1"/>
    </xf>
    <xf numFmtId="49" fontId="13" fillId="3" borderId="0" xfId="0" applyNumberFormat="1" applyFont="1" applyFill="1" applyAlignment="1">
      <alignment horizontal="center" vertical="center" wrapText="1"/>
    </xf>
    <xf numFmtId="49" fontId="15" fillId="3" borderId="0" xfId="0" applyNumberFormat="1" applyFont="1" applyFill="1" applyAlignment="1">
      <alignment horizontal="center" vertical="center" wrapText="1"/>
    </xf>
    <xf numFmtId="164" fontId="13" fillId="3" borderId="0" xfId="0" applyNumberFormat="1" applyFont="1" applyFill="1" applyAlignment="1">
      <alignment horizontal="center" vertical="center" wrapText="1"/>
    </xf>
    <xf numFmtId="164" fontId="16" fillId="3" borderId="0" xfId="0" applyNumberFormat="1" applyFont="1" applyFill="1" applyAlignment="1">
      <alignment horizontal="center" vertical="center" wrapText="1"/>
    </xf>
    <xf numFmtId="49" fontId="13" fillId="3" borderId="0" xfId="0" applyNumberFormat="1" applyFont="1" applyFill="1" applyBorder="1" applyAlignment="1">
      <alignment horizontal="center" vertical="center" wrapText="1"/>
    </xf>
    <xf numFmtId="49" fontId="10" fillId="3" borderId="0" xfId="0" applyNumberFormat="1" applyFont="1" applyFill="1" applyBorder="1" applyAlignment="1">
      <alignment horizontal="center" vertical="center" wrapText="1"/>
    </xf>
    <xf numFmtId="164" fontId="17" fillId="3" borderId="0" xfId="0" applyNumberFormat="1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49" fontId="1" fillId="3" borderId="0" xfId="0" applyNumberFormat="1" applyFont="1" applyFill="1" applyAlignment="1">
      <alignment horizontal="center" vertical="center" wrapText="1"/>
    </xf>
    <xf numFmtId="164" fontId="18" fillId="3" borderId="0" xfId="0" applyNumberFormat="1" applyFont="1" applyFill="1" applyAlignment="1">
      <alignment horizontal="center" vertical="center" wrapText="1"/>
    </xf>
    <xf numFmtId="49" fontId="1" fillId="3" borderId="0" xfId="0" applyNumberFormat="1" applyFont="1" applyFill="1" applyAlignment="1">
      <alignment vertical="center" wrapText="1"/>
    </xf>
    <xf numFmtId="166" fontId="3" fillId="3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4" fontId="3" fillId="3" borderId="0" xfId="0" applyNumberFormat="1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left" vertical="center" wrapText="1"/>
    </xf>
    <xf numFmtId="0" fontId="3" fillId="6" borderId="3" xfId="0" applyFont="1" applyFill="1" applyBorder="1" applyAlignment="1">
      <alignment horizontal="left" vertical="center" wrapText="1"/>
    </xf>
    <xf numFmtId="0" fontId="3" fillId="6" borderId="4" xfId="0" applyFont="1" applyFill="1" applyBorder="1" applyAlignment="1">
      <alignment horizontal="left" vertical="center" wrapText="1"/>
    </xf>
    <xf numFmtId="0" fontId="4" fillId="6" borderId="2" xfId="0" applyFont="1" applyFill="1" applyBorder="1" applyAlignment="1">
      <alignment horizontal="left" vertical="center" wrapText="1"/>
    </xf>
    <xf numFmtId="0" fontId="4" fillId="6" borderId="3" xfId="0" applyFont="1" applyFill="1" applyBorder="1" applyAlignment="1">
      <alignment horizontal="left" vertical="center" wrapText="1"/>
    </xf>
    <xf numFmtId="0" fontId="4" fillId="6" borderId="4" xfId="0" applyFont="1" applyFill="1" applyBorder="1" applyAlignment="1">
      <alignment horizontal="left" vertical="center" wrapText="1"/>
    </xf>
    <xf numFmtId="0" fontId="1" fillId="3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left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3" fillId="6" borderId="1" xfId="0" applyFont="1" applyFill="1" applyBorder="1" applyAlignment="1">
      <alignment horizontal="left" vertical="center" wrapText="1"/>
    </xf>
    <xf numFmtId="164" fontId="3" fillId="3" borderId="0" xfId="0" applyNumberFormat="1" applyFont="1" applyFill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58"/>
  <sheetViews>
    <sheetView tabSelected="1" view="pageBreakPreview" topLeftCell="P1" zoomScale="80" zoomScaleNormal="90" zoomScaleSheetLayoutView="80" zoomScalePageLayoutView="80" workbookViewId="0">
      <selection activeCell="V1" sqref="V1:AA1"/>
    </sheetView>
  </sheetViews>
  <sheetFormatPr defaultColWidth="8.7109375" defaultRowHeight="15" outlineLevelCol="1" x14ac:dyDescent="0.25"/>
  <cols>
    <col min="1" max="16" width="2.28515625" style="46" customWidth="1"/>
    <col min="17" max="17" width="3.28515625" style="46" customWidth="1"/>
    <col min="18" max="18" width="76.28515625" style="52" customWidth="1"/>
    <col min="19" max="19" width="8.5703125" style="16" customWidth="1"/>
    <col min="20" max="20" width="12" style="41" customWidth="1"/>
    <col min="21" max="21" width="11.28515625" style="41" customWidth="1"/>
    <col min="22" max="22" width="11.7109375" style="41" customWidth="1"/>
    <col min="23" max="23" width="12.28515625" style="41" customWidth="1"/>
    <col min="24" max="24" width="11.42578125" style="41" customWidth="1"/>
    <col min="25" max="25" width="12.7109375" style="46" customWidth="1"/>
    <col min="26" max="26" width="12.28515625" style="53" bestFit="1" customWidth="1"/>
    <col min="27" max="27" width="11.28515625" style="46" customWidth="1"/>
    <col min="28" max="28" width="14.140625" style="111" customWidth="1" outlineLevel="1"/>
    <col min="29" max="29" width="18.85546875" style="82" customWidth="1" outlineLevel="1"/>
    <col min="30" max="30" width="16" style="83" customWidth="1"/>
    <col min="31" max="31" width="8.7109375" style="84"/>
    <col min="32" max="32" width="8.7109375" style="1"/>
    <col min="33" max="16384" width="8.7109375" style="28"/>
  </cols>
  <sheetData>
    <row r="1" spans="1:32" ht="45" customHeight="1" x14ac:dyDescent="0.25">
      <c r="A1" s="41"/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16"/>
      <c r="V1" s="139" t="s">
        <v>285</v>
      </c>
      <c r="W1" s="139"/>
      <c r="X1" s="139"/>
      <c r="Y1" s="139"/>
      <c r="Z1" s="139"/>
      <c r="AA1" s="139"/>
    </row>
    <row r="2" spans="1:32" ht="13.15" customHeight="1" x14ac:dyDescent="0.25">
      <c r="A2" s="139" t="s">
        <v>284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</row>
    <row r="3" spans="1:32" x14ac:dyDescent="0.25">
      <c r="A3" s="139" t="s">
        <v>69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</row>
    <row r="4" spans="1:32" ht="13.15" customHeight="1" x14ac:dyDescent="0.25">
      <c r="A4" s="139" t="s">
        <v>30</v>
      </c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</row>
    <row r="5" spans="1:32" ht="13.15" customHeigh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9"/>
      <c r="S5" s="49"/>
      <c r="T5" s="49"/>
      <c r="U5" s="49"/>
      <c r="V5" s="49"/>
      <c r="W5" s="49"/>
      <c r="X5" s="49"/>
      <c r="Y5" s="98"/>
      <c r="Z5" s="49"/>
      <c r="AA5" s="49"/>
    </row>
    <row r="6" spans="1:32" ht="19.149999999999999" customHeight="1" x14ac:dyDescent="0.25">
      <c r="A6" s="145" t="s">
        <v>6</v>
      </c>
      <c r="B6" s="145"/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/>
      <c r="Y6" s="145"/>
      <c r="Z6" s="145"/>
      <c r="AA6" s="145"/>
    </row>
    <row r="7" spans="1:32" ht="16.149999999999999" customHeight="1" x14ac:dyDescent="0.25">
      <c r="A7" s="145" t="s">
        <v>30</v>
      </c>
      <c r="B7" s="145"/>
      <c r="C7" s="145"/>
      <c r="D7" s="145"/>
      <c r="E7" s="145"/>
      <c r="F7" s="145"/>
      <c r="G7" s="145"/>
      <c r="H7" s="145"/>
      <c r="I7" s="145"/>
      <c r="J7" s="145"/>
      <c r="K7" s="145"/>
      <c r="L7" s="145"/>
      <c r="M7" s="145"/>
      <c r="N7" s="145"/>
      <c r="O7" s="145"/>
      <c r="P7" s="145"/>
      <c r="Q7" s="145"/>
      <c r="R7" s="145"/>
      <c r="S7" s="145"/>
      <c r="T7" s="145"/>
      <c r="U7" s="145"/>
      <c r="V7" s="145"/>
      <c r="W7" s="145"/>
      <c r="X7" s="145"/>
      <c r="Y7" s="145"/>
      <c r="Z7" s="145"/>
      <c r="AA7" s="145"/>
    </row>
    <row r="8" spans="1:32" ht="24" customHeight="1" x14ac:dyDescent="0.25">
      <c r="A8" s="144" t="s">
        <v>82</v>
      </c>
      <c r="B8" s="144"/>
      <c r="C8" s="144"/>
      <c r="D8" s="144"/>
      <c r="E8" s="144"/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</row>
    <row r="9" spans="1:32" ht="6.6" customHeight="1" x14ac:dyDescent="0.25">
      <c r="T9" s="17"/>
      <c r="U9" s="17"/>
    </row>
    <row r="10" spans="1:32" s="29" customFormat="1" ht="28.9" customHeight="1" x14ac:dyDescent="0.25">
      <c r="A10" s="142" t="s">
        <v>10</v>
      </c>
      <c r="B10" s="142"/>
      <c r="C10" s="142"/>
      <c r="D10" s="142"/>
      <c r="E10" s="142"/>
      <c r="F10" s="142"/>
      <c r="G10" s="142"/>
      <c r="H10" s="142"/>
      <c r="I10" s="142"/>
      <c r="J10" s="142"/>
      <c r="K10" s="142"/>
      <c r="L10" s="142"/>
      <c r="M10" s="142"/>
      <c r="N10" s="142"/>
      <c r="O10" s="142"/>
      <c r="P10" s="142"/>
      <c r="Q10" s="142"/>
      <c r="R10" s="142" t="s">
        <v>7</v>
      </c>
      <c r="S10" s="142" t="s">
        <v>8</v>
      </c>
      <c r="T10" s="142" t="s">
        <v>43</v>
      </c>
      <c r="U10" s="142"/>
      <c r="V10" s="142"/>
      <c r="W10" s="142"/>
      <c r="X10" s="142"/>
      <c r="Y10" s="142"/>
      <c r="Z10" s="142" t="s">
        <v>4</v>
      </c>
      <c r="AA10" s="143"/>
      <c r="AB10" s="111"/>
      <c r="AC10" s="82"/>
      <c r="AD10" s="85"/>
      <c r="AE10" s="86"/>
      <c r="AF10" s="50"/>
    </row>
    <row r="11" spans="1:32" s="29" customFormat="1" ht="74.45" customHeight="1" x14ac:dyDescent="0.25">
      <c r="A11" s="141" t="s">
        <v>61</v>
      </c>
      <c r="B11" s="141"/>
      <c r="C11" s="141"/>
      <c r="D11" s="141" t="s">
        <v>0</v>
      </c>
      <c r="E11" s="141"/>
      <c r="F11" s="141" t="s">
        <v>14</v>
      </c>
      <c r="G11" s="141"/>
      <c r="H11" s="141" t="s">
        <v>15</v>
      </c>
      <c r="I11" s="141"/>
      <c r="J11" s="141"/>
      <c r="K11" s="141"/>
      <c r="L11" s="141"/>
      <c r="M11" s="141"/>
      <c r="N11" s="141"/>
      <c r="O11" s="141"/>
      <c r="P11" s="141"/>
      <c r="Q11" s="141"/>
      <c r="R11" s="143"/>
      <c r="S11" s="143"/>
      <c r="T11" s="51">
        <v>2015</v>
      </c>
      <c r="U11" s="51">
        <v>2016</v>
      </c>
      <c r="V11" s="51">
        <v>2017</v>
      </c>
      <c r="W11" s="51">
        <v>2018</v>
      </c>
      <c r="X11" s="51">
        <v>2019</v>
      </c>
      <c r="Y11" s="119">
        <v>2020</v>
      </c>
      <c r="Z11" s="51" t="s">
        <v>5</v>
      </c>
      <c r="AA11" s="51" t="s">
        <v>37</v>
      </c>
      <c r="AB11" s="111"/>
      <c r="AC11" s="82"/>
      <c r="AD11" s="85"/>
      <c r="AE11" s="86"/>
      <c r="AF11" s="50"/>
    </row>
    <row r="12" spans="1:32" s="30" customFormat="1" x14ac:dyDescent="0.25">
      <c r="A12" s="22">
        <v>1</v>
      </c>
      <c r="B12" s="22">
        <v>2</v>
      </c>
      <c r="C12" s="22">
        <v>3</v>
      </c>
      <c r="D12" s="22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  <c r="K12" s="22">
        <v>11</v>
      </c>
      <c r="L12" s="22">
        <v>12</v>
      </c>
      <c r="M12" s="22">
        <v>13</v>
      </c>
      <c r="N12" s="22">
        <v>14</v>
      </c>
      <c r="O12" s="22">
        <v>15</v>
      </c>
      <c r="P12" s="22">
        <v>16</v>
      </c>
      <c r="Q12" s="22">
        <v>17</v>
      </c>
      <c r="R12" s="22">
        <v>18</v>
      </c>
      <c r="S12" s="22">
        <v>19</v>
      </c>
      <c r="T12" s="22">
        <v>20</v>
      </c>
      <c r="U12" s="22">
        <v>21</v>
      </c>
      <c r="V12" s="22">
        <v>22</v>
      </c>
      <c r="W12" s="22">
        <v>23</v>
      </c>
      <c r="X12" s="22">
        <v>24</v>
      </c>
      <c r="Y12" s="22">
        <v>25</v>
      </c>
      <c r="Z12" s="22">
        <v>26</v>
      </c>
      <c r="AA12" s="22">
        <v>27</v>
      </c>
      <c r="AB12" s="112"/>
      <c r="AC12" s="82"/>
      <c r="AD12" s="85"/>
      <c r="AE12" s="86"/>
      <c r="AF12" s="42"/>
    </row>
    <row r="13" spans="1:32" s="1" customFormat="1" ht="34.15" customHeight="1" x14ac:dyDescent="0.25">
      <c r="A13" s="75"/>
      <c r="B13" s="75"/>
      <c r="C13" s="75"/>
      <c r="D13" s="75" t="s">
        <v>11</v>
      </c>
      <c r="E13" s="75" t="s">
        <v>11</v>
      </c>
      <c r="F13" s="75" t="s">
        <v>11</v>
      </c>
      <c r="G13" s="75" t="s">
        <v>11</v>
      </c>
      <c r="H13" s="75" t="s">
        <v>11</v>
      </c>
      <c r="I13" s="75" t="s">
        <v>19</v>
      </c>
      <c r="J13" s="75" t="s">
        <v>11</v>
      </c>
      <c r="K13" s="75" t="s">
        <v>11</v>
      </c>
      <c r="L13" s="75" t="s">
        <v>11</v>
      </c>
      <c r="M13" s="75" t="s">
        <v>11</v>
      </c>
      <c r="N13" s="75" t="s">
        <v>11</v>
      </c>
      <c r="O13" s="75" t="s">
        <v>11</v>
      </c>
      <c r="P13" s="75" t="s">
        <v>11</v>
      </c>
      <c r="Q13" s="75" t="s">
        <v>11</v>
      </c>
      <c r="R13" s="72" t="s">
        <v>29</v>
      </c>
      <c r="S13" s="20" t="s">
        <v>40</v>
      </c>
      <c r="T13" s="4">
        <f t="shared" ref="T13:Y13" si="0">T22+T401</f>
        <v>1608712.7999999998</v>
      </c>
      <c r="U13" s="4">
        <f t="shared" si="0"/>
        <v>1228375.3</v>
      </c>
      <c r="V13" s="4">
        <f t="shared" si="0"/>
        <v>1855818.0999999999</v>
      </c>
      <c r="W13" s="4">
        <f t="shared" si="0"/>
        <v>1478620.5</v>
      </c>
      <c r="X13" s="4">
        <f t="shared" si="0"/>
        <v>1927329.7999999998</v>
      </c>
      <c r="Y13" s="4">
        <f t="shared" si="0"/>
        <v>2632912</v>
      </c>
      <c r="Z13" s="4">
        <f>T13+U13+V13+W13+X13+Y13</f>
        <v>10731768.5</v>
      </c>
      <c r="AA13" s="20">
        <v>2020</v>
      </c>
      <c r="AB13" s="111"/>
      <c r="AC13" s="82"/>
      <c r="AD13" s="83"/>
      <c r="AE13" s="84"/>
    </row>
    <row r="14" spans="1:32" s="15" customFormat="1" ht="44.25" x14ac:dyDescent="0.25">
      <c r="A14" s="25"/>
      <c r="B14" s="25"/>
      <c r="C14" s="25"/>
      <c r="D14" s="25"/>
      <c r="E14" s="25"/>
      <c r="F14" s="25"/>
      <c r="G14" s="25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3" t="s">
        <v>242</v>
      </c>
      <c r="S14" s="10"/>
      <c r="T14" s="8"/>
      <c r="U14" s="8"/>
      <c r="V14" s="5"/>
      <c r="W14" s="5"/>
      <c r="X14" s="5"/>
      <c r="Y14" s="48"/>
      <c r="Z14" s="5"/>
      <c r="AA14" s="10"/>
      <c r="AB14" s="111"/>
      <c r="AC14" s="82"/>
      <c r="AD14" s="83"/>
      <c r="AE14" s="84"/>
      <c r="AF14" s="1"/>
    </row>
    <row r="15" spans="1:32" s="15" customFormat="1" ht="45" x14ac:dyDescent="0.25">
      <c r="A15" s="25"/>
      <c r="B15" s="25"/>
      <c r="C15" s="25"/>
      <c r="D15" s="25"/>
      <c r="E15" s="25"/>
      <c r="F15" s="25"/>
      <c r="G15" s="25"/>
      <c r="H15" s="24"/>
      <c r="I15" s="25"/>
      <c r="J15" s="25"/>
      <c r="K15" s="25"/>
      <c r="L15" s="25"/>
      <c r="M15" s="25"/>
      <c r="N15" s="25"/>
      <c r="O15" s="25"/>
      <c r="P15" s="25"/>
      <c r="Q15" s="25"/>
      <c r="R15" s="12" t="s">
        <v>243</v>
      </c>
      <c r="S15" s="10" t="s">
        <v>41</v>
      </c>
      <c r="T15" s="8"/>
      <c r="U15" s="8">
        <f>U25</f>
        <v>18.7</v>
      </c>
      <c r="V15" s="8"/>
      <c r="W15" s="8"/>
      <c r="X15" s="8"/>
      <c r="Y15" s="99"/>
      <c r="Z15" s="5">
        <f>T15+U15+V15+W15+X15+Y15</f>
        <v>18.7</v>
      </c>
      <c r="AA15" s="10">
        <v>2016</v>
      </c>
      <c r="AB15" s="111"/>
      <c r="AC15" s="82"/>
      <c r="AD15" s="83"/>
      <c r="AE15" s="84"/>
      <c r="AF15" s="1"/>
    </row>
    <row r="16" spans="1:32" s="15" customFormat="1" ht="30" x14ac:dyDescent="0.25">
      <c r="A16" s="25"/>
      <c r="B16" s="25"/>
      <c r="C16" s="25"/>
      <c r="D16" s="25"/>
      <c r="E16" s="25"/>
      <c r="F16" s="25"/>
      <c r="G16" s="25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12" t="s">
        <v>244</v>
      </c>
      <c r="S16" s="10" t="s">
        <v>41</v>
      </c>
      <c r="T16" s="8">
        <f>T124</f>
        <v>223.1</v>
      </c>
      <c r="U16" s="8">
        <f>U124</f>
        <v>315.7</v>
      </c>
      <c r="V16" s="8">
        <f>V124</f>
        <v>104</v>
      </c>
      <c r="W16" s="8">
        <f>W124+W125</f>
        <v>155.5</v>
      </c>
      <c r="X16" s="8">
        <f>X124+X125</f>
        <v>12.1</v>
      </c>
      <c r="Y16" s="8">
        <f>Y124+Y125</f>
        <v>162.93759999999997</v>
      </c>
      <c r="Z16" s="5">
        <f>T16+U16+V16+W16+X16+Y16</f>
        <v>973.33759999999995</v>
      </c>
      <c r="AA16" s="10">
        <v>2020</v>
      </c>
      <c r="AB16" s="111"/>
      <c r="AC16" s="82"/>
      <c r="AD16" s="83"/>
      <c r="AE16" s="84"/>
      <c r="AF16" s="1"/>
    </row>
    <row r="17" spans="1:32" s="15" customFormat="1" ht="30" x14ac:dyDescent="0.25">
      <c r="A17" s="25"/>
      <c r="B17" s="25"/>
      <c r="C17" s="25"/>
      <c r="D17" s="25"/>
      <c r="E17" s="25"/>
      <c r="F17" s="25"/>
      <c r="G17" s="25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12" t="s">
        <v>245</v>
      </c>
      <c r="S17" s="10" t="s">
        <v>41</v>
      </c>
      <c r="T17" s="8">
        <f t="shared" ref="T17:Y17" si="1">T232</f>
        <v>6722.4</v>
      </c>
      <c r="U17" s="8">
        <f t="shared" si="1"/>
        <v>5804.6</v>
      </c>
      <c r="V17" s="8">
        <f t="shared" si="1"/>
        <v>5804.6</v>
      </c>
      <c r="W17" s="8">
        <f t="shared" si="1"/>
        <v>5804.6</v>
      </c>
      <c r="X17" s="8">
        <f t="shared" si="1"/>
        <v>5804.6</v>
      </c>
      <c r="Y17" s="8">
        <f t="shared" si="1"/>
        <v>5804.6</v>
      </c>
      <c r="Z17" s="5">
        <f>Y17</f>
        <v>5804.6</v>
      </c>
      <c r="AA17" s="10">
        <v>2020</v>
      </c>
      <c r="AB17" s="111"/>
      <c r="AC17" s="82"/>
      <c r="AD17" s="83"/>
      <c r="AE17" s="84"/>
      <c r="AF17" s="1"/>
    </row>
    <row r="18" spans="1:32" s="15" customFormat="1" ht="60" x14ac:dyDescent="0.25">
      <c r="A18" s="25"/>
      <c r="B18" s="25"/>
      <c r="C18" s="25"/>
      <c r="D18" s="25"/>
      <c r="E18" s="25"/>
      <c r="F18" s="25"/>
      <c r="G18" s="25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12" t="s">
        <v>246</v>
      </c>
      <c r="S18" s="10" t="s">
        <v>36</v>
      </c>
      <c r="T18" s="14">
        <f t="shared" ref="T18:Y18" si="2">T243</f>
        <v>2000</v>
      </c>
      <c r="U18" s="14">
        <f t="shared" si="2"/>
        <v>2862</v>
      </c>
      <c r="V18" s="14">
        <f t="shared" si="2"/>
        <v>2310</v>
      </c>
      <c r="W18" s="14">
        <f t="shared" si="2"/>
        <v>1460</v>
      </c>
      <c r="X18" s="14">
        <f t="shared" si="2"/>
        <v>1500</v>
      </c>
      <c r="Y18" s="14">
        <f t="shared" si="2"/>
        <v>2650</v>
      </c>
      <c r="Z18" s="6">
        <f>T18+U18+V18+W18+X18+Y18</f>
        <v>12782</v>
      </c>
      <c r="AA18" s="10">
        <v>2020</v>
      </c>
      <c r="AB18" s="111"/>
      <c r="AC18" s="82"/>
      <c r="AD18" s="83"/>
      <c r="AE18" s="84"/>
      <c r="AF18" s="1"/>
    </row>
    <row r="19" spans="1:32" s="15" customFormat="1" ht="60" x14ac:dyDescent="0.25">
      <c r="A19" s="25"/>
      <c r="B19" s="25"/>
      <c r="C19" s="25"/>
      <c r="D19" s="25"/>
      <c r="E19" s="25"/>
      <c r="F19" s="25"/>
      <c r="G19" s="25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12" t="s">
        <v>141</v>
      </c>
      <c r="S19" s="10" t="s">
        <v>41</v>
      </c>
      <c r="T19" s="8">
        <f>T288</f>
        <v>58.2</v>
      </c>
      <c r="U19" s="8">
        <f>U288</f>
        <v>27.765300000000003</v>
      </c>
      <c r="V19" s="8">
        <f>V288</f>
        <v>120.33999999999999</v>
      </c>
      <c r="W19" s="8"/>
      <c r="X19" s="8"/>
      <c r="Y19" s="8"/>
      <c r="Z19" s="5">
        <f>T19+U19+V19+W19+X19+Y19</f>
        <v>206.30529999999999</v>
      </c>
      <c r="AA19" s="10">
        <v>2017</v>
      </c>
      <c r="AB19" s="111"/>
      <c r="AC19" s="82"/>
      <c r="AD19" s="83"/>
      <c r="AE19" s="84"/>
      <c r="AF19" s="1"/>
    </row>
    <row r="20" spans="1:32" s="15" customFormat="1" ht="30" x14ac:dyDescent="0.25">
      <c r="A20" s="25"/>
      <c r="B20" s="25"/>
      <c r="C20" s="25"/>
      <c r="D20" s="25"/>
      <c r="E20" s="25"/>
      <c r="F20" s="25"/>
      <c r="G20" s="25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12" t="s">
        <v>247</v>
      </c>
      <c r="S20" s="10" t="s">
        <v>42</v>
      </c>
      <c r="T20" s="8">
        <f t="shared" ref="T20:Y20" si="3">T403</f>
        <v>32718</v>
      </c>
      <c r="U20" s="8">
        <f t="shared" si="3"/>
        <v>19505</v>
      </c>
      <c r="V20" s="8">
        <f t="shared" si="3"/>
        <v>21910.6</v>
      </c>
      <c r="W20" s="8">
        <f t="shared" si="3"/>
        <v>21885.1</v>
      </c>
      <c r="X20" s="8">
        <f t="shared" si="3"/>
        <v>17100</v>
      </c>
      <c r="Y20" s="8">
        <f t="shared" si="3"/>
        <v>3427.5</v>
      </c>
      <c r="Z20" s="5">
        <f>T20+U20+V20+W20+X20+Y20</f>
        <v>116546.20000000001</v>
      </c>
      <c r="AA20" s="10">
        <v>2020</v>
      </c>
      <c r="AB20" s="111"/>
      <c r="AC20" s="82"/>
      <c r="AD20" s="83"/>
      <c r="AE20" s="84"/>
      <c r="AF20" s="1"/>
    </row>
    <row r="21" spans="1:32" s="15" customFormat="1" ht="59.25" x14ac:dyDescent="0.25">
      <c r="A21" s="25"/>
      <c r="B21" s="25"/>
      <c r="C21" s="25"/>
      <c r="D21" s="25"/>
      <c r="E21" s="25"/>
      <c r="F21" s="25"/>
      <c r="G21" s="25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12" t="s">
        <v>140</v>
      </c>
      <c r="S21" s="10" t="s">
        <v>1</v>
      </c>
      <c r="T21" s="8"/>
      <c r="U21" s="8"/>
      <c r="V21" s="8"/>
      <c r="W21" s="8"/>
      <c r="X21" s="8"/>
      <c r="Y21" s="8">
        <v>57</v>
      </c>
      <c r="Z21" s="5">
        <f>Y21</f>
        <v>57</v>
      </c>
      <c r="AA21" s="10">
        <v>2020</v>
      </c>
      <c r="AB21" s="111"/>
      <c r="AC21" s="82"/>
      <c r="AD21" s="83"/>
      <c r="AE21" s="84"/>
      <c r="AF21" s="1"/>
    </row>
    <row r="22" spans="1:32" ht="28.5" x14ac:dyDescent="0.25">
      <c r="A22" s="73"/>
      <c r="B22" s="73"/>
      <c r="C22" s="73"/>
      <c r="D22" s="73" t="s">
        <v>11</v>
      </c>
      <c r="E22" s="73" t="s">
        <v>21</v>
      </c>
      <c r="F22" s="73" t="s">
        <v>11</v>
      </c>
      <c r="G22" s="73" t="s">
        <v>20</v>
      </c>
      <c r="H22" s="73" t="s">
        <v>11</v>
      </c>
      <c r="I22" s="73" t="s">
        <v>19</v>
      </c>
      <c r="J22" s="73" t="s">
        <v>12</v>
      </c>
      <c r="K22" s="73" t="s">
        <v>11</v>
      </c>
      <c r="L22" s="73" t="s">
        <v>11</v>
      </c>
      <c r="M22" s="73" t="s">
        <v>11</v>
      </c>
      <c r="N22" s="73" t="s">
        <v>11</v>
      </c>
      <c r="O22" s="73" t="s">
        <v>11</v>
      </c>
      <c r="P22" s="73" t="s">
        <v>11</v>
      </c>
      <c r="Q22" s="73" t="s">
        <v>11</v>
      </c>
      <c r="R22" s="74" t="s">
        <v>248</v>
      </c>
      <c r="S22" s="7" t="s">
        <v>40</v>
      </c>
      <c r="T22" s="3">
        <f t="shared" ref="T22:Z22" si="4">T23+T123+T231+T287</f>
        <v>995047.89999999979</v>
      </c>
      <c r="U22" s="3">
        <f t="shared" si="4"/>
        <v>885042.6</v>
      </c>
      <c r="V22" s="3">
        <f t="shared" si="4"/>
        <v>1548927.5999999999</v>
      </c>
      <c r="W22" s="3">
        <f t="shared" si="4"/>
        <v>1217068.7</v>
      </c>
      <c r="X22" s="3">
        <f t="shared" si="4"/>
        <v>1610677.7</v>
      </c>
      <c r="Y22" s="3">
        <f t="shared" si="4"/>
        <v>2606382.6</v>
      </c>
      <c r="Z22" s="3">
        <f t="shared" si="4"/>
        <v>8863147.0999999996</v>
      </c>
      <c r="AA22" s="7">
        <v>2020</v>
      </c>
    </row>
    <row r="23" spans="1:32" s="31" customFormat="1" ht="42.75" x14ac:dyDescent="0.25">
      <c r="A23" s="66"/>
      <c r="B23" s="66"/>
      <c r="C23" s="66"/>
      <c r="D23" s="66" t="s">
        <v>11</v>
      </c>
      <c r="E23" s="66" t="s">
        <v>21</v>
      </c>
      <c r="F23" s="66" t="s">
        <v>11</v>
      </c>
      <c r="G23" s="66" t="s">
        <v>20</v>
      </c>
      <c r="H23" s="66" t="s">
        <v>11</v>
      </c>
      <c r="I23" s="66" t="s">
        <v>19</v>
      </c>
      <c r="J23" s="66" t="s">
        <v>12</v>
      </c>
      <c r="K23" s="66" t="s">
        <v>11</v>
      </c>
      <c r="L23" s="66" t="s">
        <v>12</v>
      </c>
      <c r="M23" s="66" t="s">
        <v>11</v>
      </c>
      <c r="N23" s="66" t="s">
        <v>11</v>
      </c>
      <c r="O23" s="66" t="s">
        <v>11</v>
      </c>
      <c r="P23" s="66" t="s">
        <v>11</v>
      </c>
      <c r="Q23" s="66" t="s">
        <v>11</v>
      </c>
      <c r="R23" s="67" t="s">
        <v>26</v>
      </c>
      <c r="S23" s="18" t="s">
        <v>40</v>
      </c>
      <c r="T23" s="11">
        <f>T27+T34+T37+T45+T48+T51+T53+T55+T58+T63+T68</f>
        <v>87304.3</v>
      </c>
      <c r="U23" s="11">
        <f>U27+U34+U37+U45+U48+U51+U53+U55+U58+U63</f>
        <v>18427.8</v>
      </c>
      <c r="V23" s="11">
        <f>V27+V34+V36+V45+V48+V51+V53+V55+V58+V63+V68+V70+V79+V88+V96+V99+V104+V109+V114+V117+V119</f>
        <v>166828.19999999998</v>
      </c>
      <c r="W23" s="11">
        <f>W27+W34+W36+W45+W48+W51+W53+W55+W58+W63+W68+W70+W79+W88+W96+W99+W104+W109+W114+W117+W119</f>
        <v>436133.6</v>
      </c>
      <c r="X23" s="11">
        <f>X27+X34+X36+X45+X48+X51+X53+X55+X58+X63+X68+X70+X79+X88+X96+X99+X104+X109+X114+X117+X119</f>
        <v>101578.8</v>
      </c>
      <c r="Y23" s="11">
        <f>Y27+Y34+Y36+Y45+Y48+Y51+Y53+Y55+Y58+Y63+Y68+Y70+Y79+Y88+Y96+Y99+Y104+Y109+Y114+Y117+Y119+Y121</f>
        <v>313631.30000000005</v>
      </c>
      <c r="Z23" s="11">
        <f>Z27++Z34+Z36+Z45+Z48+Z51+Z53+Z55+Z58+Z63+Z68+Z70+Z79+Z88+Z96+Z99+Z104+Z109+Z114+Z117+Z119+Z121</f>
        <v>1123904</v>
      </c>
      <c r="AA23" s="18">
        <v>2020</v>
      </c>
      <c r="AB23" s="78"/>
      <c r="AC23" s="87"/>
      <c r="AD23" s="88"/>
      <c r="AE23" s="89"/>
      <c r="AF23" s="26"/>
    </row>
    <row r="24" spans="1:32" s="2" customFormat="1" ht="29.25" x14ac:dyDescent="0.25">
      <c r="A24" s="24"/>
      <c r="B24" s="24"/>
      <c r="C24" s="24"/>
      <c r="D24" s="24"/>
      <c r="E24" s="24"/>
      <c r="F24" s="24"/>
      <c r="G24" s="24"/>
      <c r="H24" s="24"/>
      <c r="I24" s="25"/>
      <c r="J24" s="24"/>
      <c r="K24" s="24"/>
      <c r="L24" s="24"/>
      <c r="M24" s="24"/>
      <c r="N24" s="24"/>
      <c r="O24" s="24"/>
      <c r="P24" s="24"/>
      <c r="Q24" s="24"/>
      <c r="R24" s="23" t="s">
        <v>106</v>
      </c>
      <c r="S24" s="10" t="s">
        <v>2</v>
      </c>
      <c r="T24" s="8"/>
      <c r="U24" s="8">
        <f>U56</f>
        <v>0.6</v>
      </c>
      <c r="V24" s="8"/>
      <c r="W24" s="8">
        <f>W78</f>
        <v>0.5</v>
      </c>
      <c r="X24" s="8"/>
      <c r="Y24" s="99"/>
      <c r="Z24" s="5">
        <f t="shared" ref="Z24:Z30" si="5">T24+U24+V24+W24+X24+Y24</f>
        <v>1.1000000000000001</v>
      </c>
      <c r="AA24" s="10">
        <v>2018</v>
      </c>
      <c r="AB24" s="78"/>
      <c r="AC24" s="87"/>
      <c r="AD24" s="88"/>
      <c r="AE24" s="89"/>
      <c r="AF24" s="26"/>
    </row>
    <row r="25" spans="1:32" s="2" customFormat="1" ht="30" x14ac:dyDescent="0.25">
      <c r="A25" s="24"/>
      <c r="B25" s="24"/>
      <c r="C25" s="24"/>
      <c r="D25" s="24"/>
      <c r="E25" s="24"/>
      <c r="F25" s="24"/>
      <c r="G25" s="24"/>
      <c r="H25" s="24"/>
      <c r="I25" s="25"/>
      <c r="J25" s="24"/>
      <c r="K25" s="24"/>
      <c r="L25" s="24"/>
      <c r="M25" s="24"/>
      <c r="N25" s="24"/>
      <c r="O25" s="24"/>
      <c r="P25" s="24"/>
      <c r="Q25" s="24"/>
      <c r="R25" s="23" t="s">
        <v>53</v>
      </c>
      <c r="S25" s="10" t="s">
        <v>41</v>
      </c>
      <c r="T25" s="8"/>
      <c r="U25" s="8">
        <f>U42+U57</f>
        <v>18.7</v>
      </c>
      <c r="V25" s="8"/>
      <c r="W25" s="8"/>
      <c r="X25" s="8"/>
      <c r="Y25" s="99"/>
      <c r="Z25" s="5">
        <f t="shared" si="5"/>
        <v>18.7</v>
      </c>
      <c r="AA25" s="10">
        <v>2016</v>
      </c>
      <c r="AB25" s="78"/>
      <c r="AC25" s="87"/>
      <c r="AD25" s="88"/>
      <c r="AE25" s="89"/>
      <c r="AF25" s="26"/>
    </row>
    <row r="26" spans="1:32" s="2" customFormat="1" ht="44.25" x14ac:dyDescent="0.25">
      <c r="A26" s="24"/>
      <c r="B26" s="24"/>
      <c r="C26" s="24"/>
      <c r="D26" s="24"/>
      <c r="E26" s="24"/>
      <c r="F26" s="24"/>
      <c r="G26" s="24"/>
      <c r="H26" s="24"/>
      <c r="I26" s="25"/>
      <c r="J26" s="24"/>
      <c r="K26" s="24"/>
      <c r="L26" s="24"/>
      <c r="M26" s="24"/>
      <c r="N26" s="24"/>
      <c r="O26" s="24"/>
      <c r="P26" s="24"/>
      <c r="Q26" s="24"/>
      <c r="R26" s="23" t="s">
        <v>107</v>
      </c>
      <c r="S26" s="10" t="s">
        <v>2</v>
      </c>
      <c r="T26" s="8">
        <f>T47+T52</f>
        <v>1.2</v>
      </c>
      <c r="U26" s="8">
        <f>U50</f>
        <v>0.7</v>
      </c>
      <c r="V26" s="8"/>
      <c r="W26" s="8"/>
      <c r="X26" s="8"/>
      <c r="Y26" s="99"/>
      <c r="Z26" s="5">
        <f t="shared" si="5"/>
        <v>1.9</v>
      </c>
      <c r="AA26" s="10">
        <v>2016</v>
      </c>
      <c r="AB26" s="78"/>
      <c r="AC26" s="87"/>
      <c r="AD26" s="88"/>
      <c r="AE26" s="89"/>
      <c r="AF26" s="26"/>
    </row>
    <row r="27" spans="1:32" s="2" customFormat="1" ht="41.45" customHeight="1" x14ac:dyDescent="0.25">
      <c r="A27" s="33"/>
      <c r="B27" s="33"/>
      <c r="C27" s="33"/>
      <c r="D27" s="33" t="s">
        <v>11</v>
      </c>
      <c r="E27" s="33" t="s">
        <v>21</v>
      </c>
      <c r="F27" s="33" t="s">
        <v>11</v>
      </c>
      <c r="G27" s="33" t="s">
        <v>20</v>
      </c>
      <c r="H27" s="33" t="s">
        <v>11</v>
      </c>
      <c r="I27" s="33" t="s">
        <v>19</v>
      </c>
      <c r="J27" s="33" t="s">
        <v>12</v>
      </c>
      <c r="K27" s="33" t="s">
        <v>11</v>
      </c>
      <c r="L27" s="33" t="s">
        <v>12</v>
      </c>
      <c r="M27" s="33" t="s">
        <v>11</v>
      </c>
      <c r="N27" s="33" t="s">
        <v>11</v>
      </c>
      <c r="O27" s="33" t="s">
        <v>11</v>
      </c>
      <c r="P27" s="33" t="s">
        <v>11</v>
      </c>
      <c r="Q27" s="33" t="s">
        <v>11</v>
      </c>
      <c r="R27" s="131" t="s">
        <v>33</v>
      </c>
      <c r="S27" s="128" t="s">
        <v>40</v>
      </c>
      <c r="T27" s="37">
        <f>T28+T29</f>
        <v>30000</v>
      </c>
      <c r="U27" s="37">
        <f>U28+U29</f>
        <v>734.9</v>
      </c>
      <c r="V27" s="37">
        <f>V28+V29</f>
        <v>2948.4</v>
      </c>
      <c r="W27" s="37">
        <f>W28+W29+W30</f>
        <v>270000</v>
      </c>
      <c r="X27" s="37">
        <f>X28</f>
        <v>2991</v>
      </c>
      <c r="Y27" s="102"/>
      <c r="Z27" s="37">
        <f t="shared" si="5"/>
        <v>306674.3</v>
      </c>
      <c r="AA27" s="35">
        <v>2019</v>
      </c>
      <c r="AB27" s="78"/>
      <c r="AC27" s="87"/>
      <c r="AD27" s="88"/>
      <c r="AE27" s="89"/>
      <c r="AF27" s="26"/>
    </row>
    <row r="28" spans="1:32" s="2" customFormat="1" ht="41.45" customHeight="1" x14ac:dyDescent="0.25">
      <c r="A28" s="33" t="s">
        <v>11</v>
      </c>
      <c r="B28" s="33" t="s">
        <v>11</v>
      </c>
      <c r="C28" s="33" t="s">
        <v>27</v>
      </c>
      <c r="D28" s="33" t="s">
        <v>11</v>
      </c>
      <c r="E28" s="33" t="s">
        <v>21</v>
      </c>
      <c r="F28" s="33" t="s">
        <v>11</v>
      </c>
      <c r="G28" s="33" t="s">
        <v>20</v>
      </c>
      <c r="H28" s="33" t="s">
        <v>11</v>
      </c>
      <c r="I28" s="33" t="s">
        <v>19</v>
      </c>
      <c r="J28" s="33" t="s">
        <v>12</v>
      </c>
      <c r="K28" s="33" t="s">
        <v>11</v>
      </c>
      <c r="L28" s="33" t="s">
        <v>12</v>
      </c>
      <c r="M28" s="33" t="s">
        <v>11</v>
      </c>
      <c r="N28" s="33" t="s">
        <v>11</v>
      </c>
      <c r="O28" s="33" t="s">
        <v>11</v>
      </c>
      <c r="P28" s="33" t="s">
        <v>11</v>
      </c>
      <c r="Q28" s="33" t="s">
        <v>12</v>
      </c>
      <c r="R28" s="132"/>
      <c r="S28" s="129"/>
      <c r="T28" s="36">
        <f>130000-100000</f>
        <v>30000</v>
      </c>
      <c r="U28" s="36">
        <f>1000-262.1-3</f>
        <v>734.9</v>
      </c>
      <c r="V28" s="36">
        <f>450+2940-441.6</f>
        <v>2948.4</v>
      </c>
      <c r="W28" s="36"/>
      <c r="X28" s="36">
        <v>2991</v>
      </c>
      <c r="Y28" s="103"/>
      <c r="Z28" s="37">
        <f t="shared" si="5"/>
        <v>36674.300000000003</v>
      </c>
      <c r="AA28" s="35">
        <v>2019</v>
      </c>
      <c r="AB28" s="111"/>
      <c r="AC28" s="87"/>
      <c r="AD28" s="88"/>
      <c r="AE28" s="89"/>
      <c r="AF28" s="26"/>
    </row>
    <row r="29" spans="1:32" s="2" customFormat="1" ht="41.45" hidden="1" customHeight="1" x14ac:dyDescent="0.25">
      <c r="A29" s="33" t="s">
        <v>11</v>
      </c>
      <c r="B29" s="33" t="s">
        <v>12</v>
      </c>
      <c r="C29" s="33" t="s">
        <v>13</v>
      </c>
      <c r="D29" s="33" t="s">
        <v>11</v>
      </c>
      <c r="E29" s="33" t="s">
        <v>21</v>
      </c>
      <c r="F29" s="33" t="s">
        <v>11</v>
      </c>
      <c r="G29" s="33" t="s">
        <v>20</v>
      </c>
      <c r="H29" s="33" t="s">
        <v>11</v>
      </c>
      <c r="I29" s="33" t="s">
        <v>19</v>
      </c>
      <c r="J29" s="33" t="s">
        <v>12</v>
      </c>
      <c r="K29" s="33" t="s">
        <v>11</v>
      </c>
      <c r="L29" s="33" t="s">
        <v>12</v>
      </c>
      <c r="M29" s="33" t="s">
        <v>65</v>
      </c>
      <c r="N29" s="33" t="s">
        <v>11</v>
      </c>
      <c r="O29" s="33" t="s">
        <v>19</v>
      </c>
      <c r="P29" s="33" t="s">
        <v>18</v>
      </c>
      <c r="Q29" s="33" t="s">
        <v>12</v>
      </c>
      <c r="R29" s="132"/>
      <c r="S29" s="129"/>
      <c r="T29" s="36"/>
      <c r="U29" s="36"/>
      <c r="V29" s="36"/>
      <c r="W29" s="36"/>
      <c r="X29" s="36"/>
      <c r="Y29" s="103"/>
      <c r="Z29" s="37">
        <f t="shared" si="5"/>
        <v>0</v>
      </c>
      <c r="AA29" s="35">
        <v>2020</v>
      </c>
      <c r="AB29" s="111"/>
      <c r="AC29" s="82"/>
      <c r="AD29" s="88"/>
      <c r="AE29" s="89"/>
      <c r="AF29" s="26"/>
    </row>
    <row r="30" spans="1:32" s="2" customFormat="1" ht="41.45" customHeight="1" x14ac:dyDescent="0.25">
      <c r="A30" s="33" t="s">
        <v>11</v>
      </c>
      <c r="B30" s="33" t="s">
        <v>12</v>
      </c>
      <c r="C30" s="33" t="s">
        <v>13</v>
      </c>
      <c r="D30" s="33" t="s">
        <v>11</v>
      </c>
      <c r="E30" s="33" t="s">
        <v>21</v>
      </c>
      <c r="F30" s="33" t="s">
        <v>11</v>
      </c>
      <c r="G30" s="33" t="s">
        <v>20</v>
      </c>
      <c r="H30" s="33" t="s">
        <v>11</v>
      </c>
      <c r="I30" s="33" t="s">
        <v>19</v>
      </c>
      <c r="J30" s="33" t="s">
        <v>12</v>
      </c>
      <c r="K30" s="33" t="s">
        <v>11</v>
      </c>
      <c r="L30" s="33" t="s">
        <v>12</v>
      </c>
      <c r="M30" s="33" t="s">
        <v>12</v>
      </c>
      <c r="N30" s="33" t="s">
        <v>11</v>
      </c>
      <c r="O30" s="33" t="s">
        <v>19</v>
      </c>
      <c r="P30" s="33" t="s">
        <v>18</v>
      </c>
      <c r="Q30" s="33" t="s">
        <v>12</v>
      </c>
      <c r="R30" s="133"/>
      <c r="S30" s="130"/>
      <c r="T30" s="36"/>
      <c r="U30" s="36"/>
      <c r="V30" s="36"/>
      <c r="W30" s="36">
        <v>270000</v>
      </c>
      <c r="X30" s="36"/>
      <c r="Y30" s="103"/>
      <c r="Z30" s="37">
        <f t="shared" si="5"/>
        <v>270000</v>
      </c>
      <c r="AA30" s="35">
        <v>2019</v>
      </c>
      <c r="AB30" s="111"/>
      <c r="AC30" s="82"/>
      <c r="AD30" s="88"/>
      <c r="AE30" s="89"/>
      <c r="AF30" s="26"/>
    </row>
    <row r="31" spans="1:32" s="26" customFormat="1" ht="44.25" x14ac:dyDescent="0.25">
      <c r="A31" s="24"/>
      <c r="B31" s="24"/>
      <c r="C31" s="24"/>
      <c r="D31" s="24"/>
      <c r="E31" s="24"/>
      <c r="F31" s="24"/>
      <c r="G31" s="24"/>
      <c r="H31" s="24"/>
      <c r="I31" s="25"/>
      <c r="J31" s="24"/>
      <c r="K31" s="24"/>
      <c r="L31" s="24"/>
      <c r="M31" s="24"/>
      <c r="N31" s="24"/>
      <c r="O31" s="24"/>
      <c r="P31" s="24"/>
      <c r="Q31" s="24"/>
      <c r="R31" s="23" t="s">
        <v>77</v>
      </c>
      <c r="S31" s="10" t="s">
        <v>31</v>
      </c>
      <c r="T31" s="8"/>
      <c r="U31" s="14">
        <v>1</v>
      </c>
      <c r="V31" s="14"/>
      <c r="W31" s="5"/>
      <c r="X31" s="5"/>
      <c r="Y31" s="48"/>
      <c r="Z31" s="6">
        <f>SUM(T31:Y31)</f>
        <v>1</v>
      </c>
      <c r="AA31" s="10">
        <v>2016</v>
      </c>
      <c r="AB31" s="111"/>
      <c r="AC31" s="87"/>
      <c r="AD31" s="88"/>
      <c r="AE31" s="89"/>
    </row>
    <row r="32" spans="1:32" s="26" customFormat="1" ht="29.25" x14ac:dyDescent="0.25">
      <c r="A32" s="24"/>
      <c r="B32" s="24"/>
      <c r="C32" s="24"/>
      <c r="D32" s="24"/>
      <c r="E32" s="24"/>
      <c r="F32" s="24"/>
      <c r="G32" s="24"/>
      <c r="H32" s="24"/>
      <c r="I32" s="25"/>
      <c r="J32" s="24"/>
      <c r="K32" s="24"/>
      <c r="L32" s="24"/>
      <c r="M32" s="24"/>
      <c r="N32" s="24"/>
      <c r="O32" s="24"/>
      <c r="P32" s="24"/>
      <c r="Q32" s="24"/>
      <c r="R32" s="23" t="s">
        <v>78</v>
      </c>
      <c r="S32" s="10" t="s">
        <v>35</v>
      </c>
      <c r="T32" s="8"/>
      <c r="U32" s="14"/>
      <c r="V32" s="14">
        <v>1</v>
      </c>
      <c r="W32" s="5"/>
      <c r="X32" s="5"/>
      <c r="Y32" s="48"/>
      <c r="Z32" s="6">
        <f>SUM(T32:Y32)</f>
        <v>1</v>
      </c>
      <c r="AA32" s="10">
        <v>2017</v>
      </c>
      <c r="AB32" s="111"/>
      <c r="AC32" s="87"/>
      <c r="AD32" s="88"/>
      <c r="AE32" s="89"/>
    </row>
    <row r="33" spans="1:32" s="26" customFormat="1" ht="30" x14ac:dyDescent="0.25">
      <c r="A33" s="24"/>
      <c r="B33" s="24"/>
      <c r="C33" s="24"/>
      <c r="D33" s="24"/>
      <c r="E33" s="24"/>
      <c r="F33" s="24"/>
      <c r="G33" s="24"/>
      <c r="H33" s="24"/>
      <c r="I33" s="25"/>
      <c r="J33" s="24"/>
      <c r="K33" s="24"/>
      <c r="L33" s="24"/>
      <c r="M33" s="24"/>
      <c r="N33" s="24"/>
      <c r="O33" s="24"/>
      <c r="P33" s="24"/>
      <c r="Q33" s="24"/>
      <c r="R33" s="23" t="s">
        <v>98</v>
      </c>
      <c r="S33" s="10" t="s">
        <v>31</v>
      </c>
      <c r="T33" s="8"/>
      <c r="U33" s="14"/>
      <c r="V33" s="14"/>
      <c r="W33" s="14">
        <v>1</v>
      </c>
      <c r="X33" s="14">
        <v>1</v>
      </c>
      <c r="Y33" s="48"/>
      <c r="Z33" s="6">
        <v>1</v>
      </c>
      <c r="AA33" s="10">
        <v>2019</v>
      </c>
      <c r="AB33" s="111"/>
      <c r="AC33" s="87"/>
      <c r="AD33" s="88"/>
      <c r="AE33" s="89"/>
    </row>
    <row r="34" spans="1:32" s="2" customFormat="1" ht="44.25" x14ac:dyDescent="0.25">
      <c r="A34" s="33" t="s">
        <v>11</v>
      </c>
      <c r="B34" s="33" t="s">
        <v>11</v>
      </c>
      <c r="C34" s="33" t="s">
        <v>27</v>
      </c>
      <c r="D34" s="33" t="s">
        <v>11</v>
      </c>
      <c r="E34" s="33" t="s">
        <v>21</v>
      </c>
      <c r="F34" s="33" t="s">
        <v>11</v>
      </c>
      <c r="G34" s="33" t="s">
        <v>20</v>
      </c>
      <c r="H34" s="33" t="s">
        <v>11</v>
      </c>
      <c r="I34" s="33" t="s">
        <v>19</v>
      </c>
      <c r="J34" s="33" t="s">
        <v>12</v>
      </c>
      <c r="K34" s="33" t="s">
        <v>11</v>
      </c>
      <c r="L34" s="33" t="s">
        <v>12</v>
      </c>
      <c r="M34" s="33" t="s">
        <v>11</v>
      </c>
      <c r="N34" s="33" t="s">
        <v>13</v>
      </c>
      <c r="O34" s="33"/>
      <c r="P34" s="33"/>
      <c r="Q34" s="33"/>
      <c r="R34" s="34" t="s">
        <v>55</v>
      </c>
      <c r="S34" s="35" t="s">
        <v>40</v>
      </c>
      <c r="T34" s="36">
        <v>900</v>
      </c>
      <c r="U34" s="37"/>
      <c r="V34" s="37"/>
      <c r="W34" s="37"/>
      <c r="X34" s="37"/>
      <c r="Y34" s="102"/>
      <c r="Z34" s="37">
        <f>T34+U34+V34+W34+X34+Y34</f>
        <v>900</v>
      </c>
      <c r="AA34" s="35">
        <v>2015</v>
      </c>
      <c r="AB34" s="78"/>
      <c r="AC34" s="87"/>
      <c r="AD34" s="88"/>
      <c r="AE34" s="89"/>
      <c r="AF34" s="26"/>
    </row>
    <row r="35" spans="1:32" s="26" customFormat="1" ht="29.25" x14ac:dyDescent="0.25">
      <c r="A35" s="25"/>
      <c r="B35" s="25"/>
      <c r="C35" s="25"/>
      <c r="D35" s="25"/>
      <c r="E35" s="24"/>
      <c r="F35" s="24"/>
      <c r="G35" s="24"/>
      <c r="H35" s="24"/>
      <c r="I35" s="25"/>
      <c r="J35" s="24"/>
      <c r="K35" s="24"/>
      <c r="L35" s="24"/>
      <c r="M35" s="24"/>
      <c r="N35" s="24"/>
      <c r="O35" s="24"/>
      <c r="P35" s="24"/>
      <c r="Q35" s="24"/>
      <c r="R35" s="23" t="s">
        <v>48</v>
      </c>
      <c r="S35" s="10" t="s">
        <v>35</v>
      </c>
      <c r="T35" s="14">
        <v>1</v>
      </c>
      <c r="U35" s="14"/>
      <c r="V35" s="14"/>
      <c r="W35" s="14"/>
      <c r="X35" s="14"/>
      <c r="Y35" s="100"/>
      <c r="Z35" s="6">
        <f>T35</f>
        <v>1</v>
      </c>
      <c r="AA35" s="10">
        <v>2015</v>
      </c>
      <c r="AB35" s="78"/>
      <c r="AC35" s="87"/>
      <c r="AD35" s="88"/>
      <c r="AE35" s="89"/>
    </row>
    <row r="36" spans="1:32" s="26" customFormat="1" ht="41.45" customHeight="1" x14ac:dyDescent="0.25">
      <c r="A36" s="33"/>
      <c r="B36" s="33"/>
      <c r="C36" s="33"/>
      <c r="D36" s="33" t="s">
        <v>11</v>
      </c>
      <c r="E36" s="33" t="s">
        <v>21</v>
      </c>
      <c r="F36" s="33" t="s">
        <v>11</v>
      </c>
      <c r="G36" s="33" t="s">
        <v>20</v>
      </c>
      <c r="H36" s="33" t="s">
        <v>11</v>
      </c>
      <c r="I36" s="33" t="s">
        <v>19</v>
      </c>
      <c r="J36" s="33" t="s">
        <v>12</v>
      </c>
      <c r="K36" s="33" t="s">
        <v>11</v>
      </c>
      <c r="L36" s="33" t="s">
        <v>12</v>
      </c>
      <c r="M36" s="33" t="s">
        <v>11</v>
      </c>
      <c r="N36" s="33" t="s">
        <v>11</v>
      </c>
      <c r="O36" s="33" t="s">
        <v>11</v>
      </c>
      <c r="P36" s="33" t="s">
        <v>11</v>
      </c>
      <c r="Q36" s="33" t="s">
        <v>11</v>
      </c>
      <c r="R36" s="131" t="s">
        <v>108</v>
      </c>
      <c r="S36" s="128" t="s">
        <v>40</v>
      </c>
      <c r="T36" s="37">
        <f>T37</f>
        <v>20000</v>
      </c>
      <c r="U36" s="37">
        <f>U37</f>
        <v>989</v>
      </c>
      <c r="V36" s="37">
        <f>V37+V38</f>
        <v>78681.899999999994</v>
      </c>
      <c r="W36" s="37"/>
      <c r="X36" s="37"/>
      <c r="Y36" s="102"/>
      <c r="Z36" s="37">
        <f>T36+U36+V36+W36+X36+Y36</f>
        <v>99670.9</v>
      </c>
      <c r="AA36" s="35">
        <v>2017</v>
      </c>
      <c r="AB36" s="78"/>
      <c r="AC36" s="87"/>
      <c r="AD36" s="88"/>
      <c r="AE36" s="89"/>
    </row>
    <row r="37" spans="1:32" s="2" customFormat="1" ht="41.45" customHeight="1" x14ac:dyDescent="0.25">
      <c r="A37" s="33" t="s">
        <v>11</v>
      </c>
      <c r="B37" s="33" t="s">
        <v>11</v>
      </c>
      <c r="C37" s="33" t="s">
        <v>27</v>
      </c>
      <c r="D37" s="33" t="s">
        <v>11</v>
      </c>
      <c r="E37" s="33" t="s">
        <v>21</v>
      </c>
      <c r="F37" s="33" t="s">
        <v>11</v>
      </c>
      <c r="G37" s="33" t="s">
        <v>20</v>
      </c>
      <c r="H37" s="33" t="s">
        <v>11</v>
      </c>
      <c r="I37" s="33" t="s">
        <v>19</v>
      </c>
      <c r="J37" s="33" t="s">
        <v>12</v>
      </c>
      <c r="K37" s="33" t="s">
        <v>11</v>
      </c>
      <c r="L37" s="33" t="s">
        <v>12</v>
      </c>
      <c r="M37" s="33" t="s">
        <v>11</v>
      </c>
      <c r="N37" s="33" t="s">
        <v>11</v>
      </c>
      <c r="O37" s="33" t="s">
        <v>11</v>
      </c>
      <c r="P37" s="33" t="s">
        <v>11</v>
      </c>
      <c r="Q37" s="33" t="s">
        <v>22</v>
      </c>
      <c r="R37" s="132"/>
      <c r="S37" s="129"/>
      <c r="T37" s="36">
        <v>20000</v>
      </c>
      <c r="U37" s="36">
        <f>1000-11</f>
        <v>989</v>
      </c>
      <c r="V37" s="36">
        <v>820</v>
      </c>
      <c r="W37" s="36"/>
      <c r="X37" s="36"/>
      <c r="Y37" s="103"/>
      <c r="Z37" s="37">
        <f>T37+U37+V37+W37+X37+Y37</f>
        <v>21809</v>
      </c>
      <c r="AA37" s="35">
        <v>2017</v>
      </c>
      <c r="AB37" s="111"/>
      <c r="AC37" s="87"/>
      <c r="AD37" s="88"/>
      <c r="AE37" s="89"/>
      <c r="AF37" s="26"/>
    </row>
    <row r="38" spans="1:32" s="2" customFormat="1" ht="41.45" customHeight="1" x14ac:dyDescent="0.25">
      <c r="A38" s="33" t="s">
        <v>11</v>
      </c>
      <c r="B38" s="33" t="s">
        <v>11</v>
      </c>
      <c r="C38" s="33" t="s">
        <v>27</v>
      </c>
      <c r="D38" s="33" t="s">
        <v>11</v>
      </c>
      <c r="E38" s="33" t="s">
        <v>21</v>
      </c>
      <c r="F38" s="33" t="s">
        <v>11</v>
      </c>
      <c r="G38" s="33" t="s">
        <v>20</v>
      </c>
      <c r="H38" s="33" t="s">
        <v>11</v>
      </c>
      <c r="I38" s="33" t="s">
        <v>19</v>
      </c>
      <c r="J38" s="33" t="s">
        <v>12</v>
      </c>
      <c r="K38" s="33" t="s">
        <v>11</v>
      </c>
      <c r="L38" s="33" t="s">
        <v>12</v>
      </c>
      <c r="M38" s="33" t="s">
        <v>12</v>
      </c>
      <c r="N38" s="33" t="s">
        <v>11</v>
      </c>
      <c r="O38" s="33" t="s">
        <v>12</v>
      </c>
      <c r="P38" s="33" t="s">
        <v>22</v>
      </c>
      <c r="Q38" s="33" t="s">
        <v>73</v>
      </c>
      <c r="R38" s="133"/>
      <c r="S38" s="130"/>
      <c r="T38" s="36"/>
      <c r="U38" s="36"/>
      <c r="V38" s="36">
        <v>77861.899999999994</v>
      </c>
      <c r="W38" s="36"/>
      <c r="X38" s="36"/>
      <c r="Y38" s="102"/>
      <c r="Z38" s="37">
        <f>T38+U38+V38+W38+X38+Y38</f>
        <v>77861.899999999994</v>
      </c>
      <c r="AA38" s="35">
        <v>2017</v>
      </c>
      <c r="AB38" s="111"/>
      <c r="AC38" s="87"/>
      <c r="AD38" s="88"/>
      <c r="AE38" s="89"/>
      <c r="AF38" s="26"/>
    </row>
    <row r="39" spans="1:32" s="2" customFormat="1" ht="44.25" hidden="1" x14ac:dyDescent="0.25">
      <c r="A39" s="33" t="s">
        <v>11</v>
      </c>
      <c r="B39" s="33" t="s">
        <v>12</v>
      </c>
      <c r="C39" s="33" t="s">
        <v>13</v>
      </c>
      <c r="D39" s="33" t="s">
        <v>11</v>
      </c>
      <c r="E39" s="33" t="s">
        <v>21</v>
      </c>
      <c r="F39" s="33" t="s">
        <v>11</v>
      </c>
      <c r="G39" s="33" t="s">
        <v>20</v>
      </c>
      <c r="H39" s="33" t="s">
        <v>11</v>
      </c>
      <c r="I39" s="33" t="s">
        <v>19</v>
      </c>
      <c r="J39" s="33" t="s">
        <v>12</v>
      </c>
      <c r="K39" s="33" t="s">
        <v>11</v>
      </c>
      <c r="L39" s="33" t="s">
        <v>12</v>
      </c>
      <c r="M39" s="33" t="s">
        <v>11</v>
      </c>
      <c r="N39" s="33" t="s">
        <v>11</v>
      </c>
      <c r="O39" s="33" t="s">
        <v>11</v>
      </c>
      <c r="P39" s="33" t="s">
        <v>11</v>
      </c>
      <c r="Q39" s="33" t="s">
        <v>22</v>
      </c>
      <c r="R39" s="34" t="s">
        <v>108</v>
      </c>
      <c r="S39" s="35" t="s">
        <v>40</v>
      </c>
      <c r="T39" s="36"/>
      <c r="U39" s="36"/>
      <c r="V39" s="36"/>
      <c r="W39" s="36"/>
      <c r="X39" s="36"/>
      <c r="Y39" s="103"/>
      <c r="Z39" s="37">
        <f>T39+U39+V39+W39+X39+Y39</f>
        <v>0</v>
      </c>
      <c r="AA39" s="35">
        <v>2020</v>
      </c>
      <c r="AB39" s="111"/>
      <c r="AC39" s="87"/>
      <c r="AD39" s="88"/>
      <c r="AE39" s="89"/>
      <c r="AF39" s="26"/>
    </row>
    <row r="40" spans="1:32" s="2" customFormat="1" ht="44.25" hidden="1" x14ac:dyDescent="0.25">
      <c r="A40" s="33" t="s">
        <v>11</v>
      </c>
      <c r="B40" s="33" t="s">
        <v>12</v>
      </c>
      <c r="C40" s="33" t="s">
        <v>13</v>
      </c>
      <c r="D40" s="33" t="s">
        <v>11</v>
      </c>
      <c r="E40" s="33" t="s">
        <v>21</v>
      </c>
      <c r="F40" s="33" t="s">
        <v>11</v>
      </c>
      <c r="G40" s="33" t="s">
        <v>20</v>
      </c>
      <c r="H40" s="33" t="s">
        <v>11</v>
      </c>
      <c r="I40" s="33" t="s">
        <v>19</v>
      </c>
      <c r="J40" s="33" t="s">
        <v>12</v>
      </c>
      <c r="K40" s="33" t="s">
        <v>11</v>
      </c>
      <c r="L40" s="33" t="s">
        <v>12</v>
      </c>
      <c r="M40" s="33" t="s">
        <v>65</v>
      </c>
      <c r="N40" s="33" t="s">
        <v>11</v>
      </c>
      <c r="O40" s="33" t="s">
        <v>19</v>
      </c>
      <c r="P40" s="33" t="s">
        <v>18</v>
      </c>
      <c r="Q40" s="33" t="s">
        <v>13</v>
      </c>
      <c r="R40" s="34" t="s">
        <v>108</v>
      </c>
      <c r="S40" s="35" t="s">
        <v>40</v>
      </c>
      <c r="T40" s="36"/>
      <c r="U40" s="36"/>
      <c r="V40" s="36"/>
      <c r="W40" s="36"/>
      <c r="X40" s="36"/>
      <c r="Y40" s="103"/>
      <c r="Z40" s="37">
        <f>T40+U40+V40+W40+X40+Y40</f>
        <v>0</v>
      </c>
      <c r="AA40" s="35">
        <v>2020</v>
      </c>
      <c r="AB40" s="111"/>
      <c r="AC40" s="87"/>
      <c r="AD40" s="88"/>
      <c r="AE40" s="89"/>
      <c r="AF40" s="26"/>
    </row>
    <row r="41" spans="1:32" s="26" customFormat="1" ht="29.25" x14ac:dyDescent="0.25">
      <c r="A41" s="25"/>
      <c r="B41" s="25"/>
      <c r="C41" s="25"/>
      <c r="D41" s="25"/>
      <c r="E41" s="24"/>
      <c r="F41" s="24"/>
      <c r="G41" s="24"/>
      <c r="H41" s="24"/>
      <c r="I41" s="25"/>
      <c r="J41" s="24"/>
      <c r="K41" s="24"/>
      <c r="L41" s="24"/>
      <c r="M41" s="24"/>
      <c r="N41" s="24"/>
      <c r="O41" s="24"/>
      <c r="P41" s="24"/>
      <c r="Q41" s="24"/>
      <c r="R41" s="23" t="s">
        <v>45</v>
      </c>
      <c r="S41" s="10" t="s">
        <v>35</v>
      </c>
      <c r="T41" s="14">
        <v>1</v>
      </c>
      <c r="U41" s="14"/>
      <c r="V41" s="14"/>
      <c r="W41" s="14"/>
      <c r="X41" s="14"/>
      <c r="Y41" s="100"/>
      <c r="Z41" s="6">
        <v>1</v>
      </c>
      <c r="AA41" s="10">
        <v>2015</v>
      </c>
      <c r="AB41" s="78"/>
      <c r="AC41" s="87"/>
      <c r="AD41" s="88"/>
      <c r="AE41" s="89"/>
    </row>
    <row r="42" spans="1:32" s="26" customFormat="1" ht="29.25" x14ac:dyDescent="0.25">
      <c r="A42" s="24"/>
      <c r="B42" s="24"/>
      <c r="C42" s="24"/>
      <c r="D42" s="24"/>
      <c r="E42" s="24"/>
      <c r="F42" s="24"/>
      <c r="G42" s="24"/>
      <c r="H42" s="24"/>
      <c r="I42" s="25"/>
      <c r="J42" s="24"/>
      <c r="K42" s="24"/>
      <c r="L42" s="24"/>
      <c r="M42" s="24"/>
      <c r="N42" s="24"/>
      <c r="O42" s="24"/>
      <c r="P42" s="24"/>
      <c r="Q42" s="24"/>
      <c r="R42" s="23" t="s">
        <v>64</v>
      </c>
      <c r="S42" s="10" t="s">
        <v>35</v>
      </c>
      <c r="T42" s="8"/>
      <c r="U42" s="14"/>
      <c r="V42" s="13">
        <v>1</v>
      </c>
      <c r="W42" s="8"/>
      <c r="X42" s="8"/>
      <c r="Y42" s="100"/>
      <c r="Z42" s="6">
        <f>T42+U42+V42+W42+X42+Y42</f>
        <v>1</v>
      </c>
      <c r="AA42" s="10">
        <v>2017</v>
      </c>
      <c r="AB42" s="78"/>
      <c r="AC42" s="87"/>
      <c r="AD42" s="88"/>
      <c r="AE42" s="89"/>
    </row>
    <row r="43" spans="1:32" s="26" customFormat="1" ht="30" x14ac:dyDescent="0.25">
      <c r="A43" s="24"/>
      <c r="B43" s="24"/>
      <c r="C43" s="24"/>
      <c r="D43" s="24"/>
      <c r="E43" s="24"/>
      <c r="F43" s="24"/>
      <c r="G43" s="24"/>
      <c r="H43" s="24"/>
      <c r="I43" s="25"/>
      <c r="J43" s="24"/>
      <c r="K43" s="24"/>
      <c r="L43" s="24"/>
      <c r="M43" s="24"/>
      <c r="N43" s="24"/>
      <c r="O43" s="24"/>
      <c r="P43" s="24"/>
      <c r="Q43" s="24"/>
      <c r="R43" s="23" t="s">
        <v>109</v>
      </c>
      <c r="S43" s="10" t="s">
        <v>31</v>
      </c>
      <c r="T43" s="8"/>
      <c r="U43" s="14">
        <v>1</v>
      </c>
      <c r="V43" s="8"/>
      <c r="W43" s="8"/>
      <c r="X43" s="8"/>
      <c r="Y43" s="99"/>
      <c r="Z43" s="6">
        <f>T43+U43+V43+W43+X43+Y43</f>
        <v>1</v>
      </c>
      <c r="AA43" s="10">
        <v>2016</v>
      </c>
      <c r="AB43" s="111"/>
      <c r="AC43" s="87"/>
      <c r="AD43" s="88"/>
      <c r="AE43" s="89"/>
    </row>
    <row r="44" spans="1:32" s="26" customFormat="1" ht="29.25" hidden="1" x14ac:dyDescent="0.25">
      <c r="A44" s="60"/>
      <c r="B44" s="60"/>
      <c r="C44" s="60"/>
      <c r="D44" s="60"/>
      <c r="E44" s="60"/>
      <c r="F44" s="60"/>
      <c r="G44" s="60"/>
      <c r="H44" s="60"/>
      <c r="I44" s="54"/>
      <c r="J44" s="60"/>
      <c r="K44" s="60"/>
      <c r="L44" s="60"/>
      <c r="M44" s="60"/>
      <c r="N44" s="60"/>
      <c r="O44" s="60"/>
      <c r="P44" s="60"/>
      <c r="Q44" s="60"/>
      <c r="R44" s="55" t="s">
        <v>99</v>
      </c>
      <c r="S44" s="21" t="s">
        <v>2</v>
      </c>
      <c r="T44" s="43"/>
      <c r="U44" s="43"/>
      <c r="V44" s="43"/>
      <c r="W44" s="43"/>
      <c r="X44" s="43"/>
      <c r="Y44" s="104"/>
      <c r="Z44" s="47">
        <f>X44+Y44</f>
        <v>0</v>
      </c>
      <c r="AA44" s="61">
        <v>2020</v>
      </c>
      <c r="AB44" s="111"/>
      <c r="AC44" s="87"/>
      <c r="AD44" s="88"/>
      <c r="AE44" s="89"/>
    </row>
    <row r="45" spans="1:32" s="2" customFormat="1" ht="45" x14ac:dyDescent="0.25">
      <c r="A45" s="33" t="s">
        <v>11</v>
      </c>
      <c r="B45" s="33" t="s">
        <v>11</v>
      </c>
      <c r="C45" s="33" t="s">
        <v>27</v>
      </c>
      <c r="D45" s="33" t="s">
        <v>11</v>
      </c>
      <c r="E45" s="33" t="s">
        <v>21</v>
      </c>
      <c r="F45" s="33" t="s">
        <v>11</v>
      </c>
      <c r="G45" s="33" t="s">
        <v>20</v>
      </c>
      <c r="H45" s="33" t="s">
        <v>11</v>
      </c>
      <c r="I45" s="33" t="s">
        <v>19</v>
      </c>
      <c r="J45" s="33" t="s">
        <v>12</v>
      </c>
      <c r="K45" s="33" t="s">
        <v>11</v>
      </c>
      <c r="L45" s="33" t="s">
        <v>12</v>
      </c>
      <c r="M45" s="33" t="s">
        <v>11</v>
      </c>
      <c r="N45" s="33" t="s">
        <v>21</v>
      </c>
      <c r="O45" s="33"/>
      <c r="P45" s="33"/>
      <c r="Q45" s="33"/>
      <c r="R45" s="34" t="s">
        <v>38</v>
      </c>
      <c r="S45" s="35" t="s">
        <v>40</v>
      </c>
      <c r="T45" s="36">
        <f>10450-1008</f>
        <v>9442</v>
      </c>
      <c r="U45" s="36"/>
      <c r="V45" s="36"/>
      <c r="W45" s="36"/>
      <c r="X45" s="36"/>
      <c r="Y45" s="103"/>
      <c r="Z45" s="37">
        <f>T45+U45+V45+W45+X45+Y45</f>
        <v>9442</v>
      </c>
      <c r="AA45" s="35">
        <v>2015</v>
      </c>
      <c r="AB45" s="78"/>
      <c r="AC45" s="87"/>
      <c r="AD45" s="88"/>
      <c r="AE45" s="89"/>
      <c r="AF45" s="26"/>
    </row>
    <row r="46" spans="1:32" s="26" customFormat="1" ht="29.25" x14ac:dyDescent="0.25">
      <c r="A46" s="25"/>
      <c r="B46" s="25"/>
      <c r="C46" s="25"/>
      <c r="D46" s="25"/>
      <c r="E46" s="24"/>
      <c r="F46" s="24"/>
      <c r="G46" s="24"/>
      <c r="H46" s="24"/>
      <c r="I46" s="25"/>
      <c r="J46" s="24"/>
      <c r="K46" s="24"/>
      <c r="L46" s="24"/>
      <c r="M46" s="24"/>
      <c r="N46" s="24"/>
      <c r="O46" s="24"/>
      <c r="P46" s="24"/>
      <c r="Q46" s="24"/>
      <c r="R46" s="23" t="s">
        <v>45</v>
      </c>
      <c r="S46" s="10" t="s">
        <v>35</v>
      </c>
      <c r="T46" s="14">
        <v>1</v>
      </c>
      <c r="U46" s="14"/>
      <c r="V46" s="14"/>
      <c r="W46" s="14"/>
      <c r="X46" s="14"/>
      <c r="Y46" s="100"/>
      <c r="Z46" s="6">
        <f>T46</f>
        <v>1</v>
      </c>
      <c r="AA46" s="10">
        <v>2015</v>
      </c>
      <c r="AB46" s="78"/>
      <c r="AC46" s="87"/>
      <c r="AD46" s="88"/>
      <c r="AE46" s="89"/>
    </row>
    <row r="47" spans="1:32" s="26" customFormat="1" ht="27.6" customHeight="1" x14ac:dyDescent="0.25">
      <c r="A47" s="24"/>
      <c r="B47" s="24"/>
      <c r="C47" s="24"/>
      <c r="D47" s="24"/>
      <c r="E47" s="24"/>
      <c r="F47" s="24"/>
      <c r="G47" s="24"/>
      <c r="H47" s="24"/>
      <c r="I47" s="25"/>
      <c r="J47" s="24"/>
      <c r="K47" s="24"/>
      <c r="L47" s="24"/>
      <c r="M47" s="24"/>
      <c r="N47" s="24"/>
      <c r="O47" s="24"/>
      <c r="P47" s="24"/>
      <c r="Q47" s="24"/>
      <c r="R47" s="12" t="s">
        <v>47</v>
      </c>
      <c r="S47" s="10" t="s">
        <v>2</v>
      </c>
      <c r="T47" s="8">
        <v>0.9</v>
      </c>
      <c r="U47" s="8"/>
      <c r="V47" s="8"/>
      <c r="W47" s="8"/>
      <c r="X47" s="8"/>
      <c r="Y47" s="99"/>
      <c r="Z47" s="5">
        <f>T47+U47+V47+W47+X47+Y47</f>
        <v>0.9</v>
      </c>
      <c r="AA47" s="10">
        <v>2015</v>
      </c>
      <c r="AB47" s="78"/>
      <c r="AC47" s="87"/>
      <c r="AD47" s="88"/>
      <c r="AE47" s="89"/>
    </row>
    <row r="48" spans="1:32" s="2" customFormat="1" ht="45" x14ac:dyDescent="0.25">
      <c r="A48" s="33" t="s">
        <v>11</v>
      </c>
      <c r="B48" s="33" t="s">
        <v>11</v>
      </c>
      <c r="C48" s="33" t="s">
        <v>27</v>
      </c>
      <c r="D48" s="33" t="s">
        <v>11</v>
      </c>
      <c r="E48" s="33" t="s">
        <v>21</v>
      </c>
      <c r="F48" s="33" t="s">
        <v>11</v>
      </c>
      <c r="G48" s="33" t="s">
        <v>20</v>
      </c>
      <c r="H48" s="33" t="s">
        <v>11</v>
      </c>
      <c r="I48" s="33" t="s">
        <v>19</v>
      </c>
      <c r="J48" s="33" t="s">
        <v>12</v>
      </c>
      <c r="K48" s="33" t="s">
        <v>11</v>
      </c>
      <c r="L48" s="33" t="s">
        <v>12</v>
      </c>
      <c r="M48" s="33" t="s">
        <v>11</v>
      </c>
      <c r="N48" s="33" t="s">
        <v>11</v>
      </c>
      <c r="O48" s="33" t="s">
        <v>11</v>
      </c>
      <c r="P48" s="33" t="s">
        <v>11</v>
      </c>
      <c r="Q48" s="33" t="s">
        <v>18</v>
      </c>
      <c r="R48" s="34" t="s">
        <v>56</v>
      </c>
      <c r="S48" s="35" t="s">
        <v>40</v>
      </c>
      <c r="T48" s="36">
        <f>8000-833</f>
        <v>7167</v>
      </c>
      <c r="U48" s="36">
        <f>21200-3425-9425-393-583</f>
        <v>7374</v>
      </c>
      <c r="V48" s="37"/>
      <c r="W48" s="37"/>
      <c r="X48" s="37"/>
      <c r="Y48" s="102"/>
      <c r="Z48" s="37">
        <f>T48+U48+V48+W48+X48+Y48</f>
        <v>14541</v>
      </c>
      <c r="AA48" s="35">
        <v>2016</v>
      </c>
      <c r="AB48" s="111"/>
      <c r="AC48" s="87"/>
      <c r="AD48" s="88"/>
      <c r="AE48" s="89"/>
      <c r="AF48" s="26"/>
    </row>
    <row r="49" spans="1:32" s="26" customFormat="1" ht="29.25" x14ac:dyDescent="0.25">
      <c r="A49" s="25"/>
      <c r="B49" s="25"/>
      <c r="C49" s="25"/>
      <c r="D49" s="25"/>
      <c r="E49" s="24"/>
      <c r="F49" s="24"/>
      <c r="G49" s="24"/>
      <c r="H49" s="24"/>
      <c r="I49" s="25"/>
      <c r="J49" s="24"/>
      <c r="K49" s="24"/>
      <c r="L49" s="24"/>
      <c r="M49" s="24"/>
      <c r="N49" s="24"/>
      <c r="O49" s="24"/>
      <c r="P49" s="24"/>
      <c r="Q49" s="24"/>
      <c r="R49" s="23" t="s">
        <v>45</v>
      </c>
      <c r="S49" s="10" t="s">
        <v>35</v>
      </c>
      <c r="T49" s="14">
        <v>1</v>
      </c>
      <c r="U49" s="14"/>
      <c r="V49" s="14"/>
      <c r="W49" s="14"/>
      <c r="X49" s="14"/>
      <c r="Y49" s="100"/>
      <c r="Z49" s="6">
        <f>T49</f>
        <v>1</v>
      </c>
      <c r="AA49" s="10">
        <v>2015</v>
      </c>
      <c r="AB49" s="111"/>
      <c r="AC49" s="87"/>
      <c r="AD49" s="88"/>
      <c r="AE49" s="89"/>
    </row>
    <row r="50" spans="1:32" s="2" customFormat="1" ht="27.6" customHeight="1" x14ac:dyDescent="0.25">
      <c r="A50" s="24"/>
      <c r="B50" s="24"/>
      <c r="C50" s="24"/>
      <c r="D50" s="24"/>
      <c r="E50" s="24"/>
      <c r="F50" s="24"/>
      <c r="G50" s="24"/>
      <c r="H50" s="24"/>
      <c r="I50" s="25"/>
      <c r="J50" s="24"/>
      <c r="K50" s="24"/>
      <c r="L50" s="24"/>
      <c r="M50" s="24"/>
      <c r="N50" s="24"/>
      <c r="O50" s="24"/>
      <c r="P50" s="24"/>
      <c r="Q50" s="24"/>
      <c r="R50" s="32" t="s">
        <v>47</v>
      </c>
      <c r="S50" s="51" t="s">
        <v>2</v>
      </c>
      <c r="T50" s="9"/>
      <c r="U50" s="8">
        <v>0.7</v>
      </c>
      <c r="V50" s="8"/>
      <c r="W50" s="8"/>
      <c r="X50" s="8"/>
      <c r="Y50" s="99"/>
      <c r="Z50" s="5">
        <f>T50+U50+V50+W50+X50+Y50</f>
        <v>0.7</v>
      </c>
      <c r="AA50" s="10">
        <v>2016</v>
      </c>
      <c r="AB50" s="111"/>
      <c r="AC50" s="87"/>
      <c r="AD50" s="88"/>
      <c r="AE50" s="89"/>
      <c r="AF50" s="26"/>
    </row>
    <row r="51" spans="1:32" s="2" customFormat="1" ht="30" x14ac:dyDescent="0.25">
      <c r="A51" s="33" t="s">
        <v>11</v>
      </c>
      <c r="B51" s="33" t="s">
        <v>11</v>
      </c>
      <c r="C51" s="33" t="s">
        <v>27</v>
      </c>
      <c r="D51" s="33" t="s">
        <v>11</v>
      </c>
      <c r="E51" s="33" t="s">
        <v>21</v>
      </c>
      <c r="F51" s="33" t="s">
        <v>11</v>
      </c>
      <c r="G51" s="33" t="s">
        <v>20</v>
      </c>
      <c r="H51" s="33" t="s">
        <v>11</v>
      </c>
      <c r="I51" s="33" t="s">
        <v>19</v>
      </c>
      <c r="J51" s="33" t="s">
        <v>12</v>
      </c>
      <c r="K51" s="33" t="s">
        <v>11</v>
      </c>
      <c r="L51" s="33" t="s">
        <v>12</v>
      </c>
      <c r="M51" s="33" t="s">
        <v>11</v>
      </c>
      <c r="N51" s="33" t="s">
        <v>11</v>
      </c>
      <c r="O51" s="33" t="s">
        <v>11</v>
      </c>
      <c r="P51" s="33" t="s">
        <v>11</v>
      </c>
      <c r="Q51" s="33" t="s">
        <v>23</v>
      </c>
      <c r="R51" s="34" t="s">
        <v>57</v>
      </c>
      <c r="S51" s="35" t="s">
        <v>40</v>
      </c>
      <c r="T51" s="36">
        <v>15000</v>
      </c>
      <c r="U51" s="36"/>
      <c r="V51" s="36"/>
      <c r="W51" s="36"/>
      <c r="X51" s="37"/>
      <c r="Y51" s="102"/>
      <c r="Z51" s="37">
        <f>T51+U51+V51+W51+X51+Y51</f>
        <v>15000</v>
      </c>
      <c r="AA51" s="35">
        <v>2015</v>
      </c>
      <c r="AB51" s="78"/>
      <c r="AC51" s="87"/>
      <c r="AD51" s="88"/>
      <c r="AE51" s="89"/>
      <c r="AF51" s="26"/>
    </row>
    <row r="52" spans="1:32" s="2" customFormat="1" ht="27.6" customHeight="1" x14ac:dyDescent="0.25">
      <c r="A52" s="24"/>
      <c r="B52" s="24"/>
      <c r="C52" s="24"/>
      <c r="D52" s="24"/>
      <c r="E52" s="24"/>
      <c r="F52" s="24"/>
      <c r="G52" s="24"/>
      <c r="H52" s="24"/>
      <c r="I52" s="25"/>
      <c r="J52" s="24"/>
      <c r="K52" s="24"/>
      <c r="L52" s="24"/>
      <c r="M52" s="24"/>
      <c r="N52" s="24"/>
      <c r="O52" s="24"/>
      <c r="P52" s="24"/>
      <c r="Q52" s="24"/>
      <c r="R52" s="32" t="s">
        <v>58</v>
      </c>
      <c r="S52" s="51" t="s">
        <v>2</v>
      </c>
      <c r="T52" s="9">
        <v>0.3</v>
      </c>
      <c r="U52" s="8"/>
      <c r="V52" s="8"/>
      <c r="W52" s="8"/>
      <c r="X52" s="8"/>
      <c r="Y52" s="99"/>
      <c r="Z52" s="5">
        <f>T52+U52+V52+W52+X52+Y52</f>
        <v>0.3</v>
      </c>
      <c r="AA52" s="10">
        <v>2015</v>
      </c>
      <c r="AB52" s="78"/>
      <c r="AC52" s="87"/>
      <c r="AD52" s="88"/>
      <c r="AE52" s="89"/>
      <c r="AF52" s="26"/>
    </row>
    <row r="53" spans="1:32" s="2" customFormat="1" ht="30" x14ac:dyDescent="0.25">
      <c r="A53" s="33" t="s">
        <v>11</v>
      </c>
      <c r="B53" s="33" t="s">
        <v>11</v>
      </c>
      <c r="C53" s="33" t="s">
        <v>27</v>
      </c>
      <c r="D53" s="33" t="s">
        <v>11</v>
      </c>
      <c r="E53" s="33" t="s">
        <v>21</v>
      </c>
      <c r="F53" s="33" t="s">
        <v>11</v>
      </c>
      <c r="G53" s="33" t="s">
        <v>20</v>
      </c>
      <c r="H53" s="33" t="s">
        <v>11</v>
      </c>
      <c r="I53" s="33" t="s">
        <v>19</v>
      </c>
      <c r="J53" s="33" t="s">
        <v>12</v>
      </c>
      <c r="K53" s="33" t="s">
        <v>11</v>
      </c>
      <c r="L53" s="33" t="s">
        <v>12</v>
      </c>
      <c r="M53" s="33" t="s">
        <v>11</v>
      </c>
      <c r="N53" s="33" t="s">
        <v>11</v>
      </c>
      <c r="O53" s="33" t="s">
        <v>11</v>
      </c>
      <c r="P53" s="33" t="s">
        <v>11</v>
      </c>
      <c r="Q53" s="33" t="s">
        <v>19</v>
      </c>
      <c r="R53" s="34" t="s">
        <v>80</v>
      </c>
      <c r="S53" s="35" t="s">
        <v>40</v>
      </c>
      <c r="T53" s="37"/>
      <c r="U53" s="36">
        <f>4000-1500-100</f>
        <v>2400</v>
      </c>
      <c r="V53" s="36"/>
      <c r="W53" s="36"/>
      <c r="X53" s="36"/>
      <c r="Y53" s="102"/>
      <c r="Z53" s="37">
        <f>T53+U53+V53+W53+X53+Y53</f>
        <v>2400</v>
      </c>
      <c r="AA53" s="35">
        <v>2016</v>
      </c>
      <c r="AB53" s="111"/>
      <c r="AC53" s="87"/>
      <c r="AD53" s="88"/>
      <c r="AE53" s="89"/>
      <c r="AF53" s="26"/>
    </row>
    <row r="54" spans="1:32" s="26" customFormat="1" ht="29.25" x14ac:dyDescent="0.25">
      <c r="A54" s="25"/>
      <c r="B54" s="25"/>
      <c r="C54" s="25"/>
      <c r="D54" s="25"/>
      <c r="E54" s="24"/>
      <c r="F54" s="24"/>
      <c r="G54" s="24"/>
      <c r="H54" s="24"/>
      <c r="I54" s="25"/>
      <c r="J54" s="24"/>
      <c r="K54" s="24"/>
      <c r="L54" s="24"/>
      <c r="M54" s="24"/>
      <c r="N54" s="24"/>
      <c r="O54" s="24"/>
      <c r="P54" s="24"/>
      <c r="Q54" s="24"/>
      <c r="R54" s="23" t="s">
        <v>48</v>
      </c>
      <c r="S54" s="10" t="s">
        <v>35</v>
      </c>
      <c r="T54" s="8"/>
      <c r="U54" s="14">
        <v>1</v>
      </c>
      <c r="V54" s="14"/>
      <c r="W54" s="14"/>
      <c r="X54" s="14"/>
      <c r="Y54" s="100"/>
      <c r="Z54" s="6">
        <f>U54</f>
        <v>1</v>
      </c>
      <c r="AA54" s="10">
        <v>2016</v>
      </c>
      <c r="AB54" s="111"/>
      <c r="AC54" s="87"/>
      <c r="AD54" s="88"/>
      <c r="AE54" s="89"/>
    </row>
    <row r="55" spans="1:32" s="2" customFormat="1" ht="45" x14ac:dyDescent="0.25">
      <c r="A55" s="33" t="s">
        <v>11</v>
      </c>
      <c r="B55" s="33" t="s">
        <v>11</v>
      </c>
      <c r="C55" s="33" t="s">
        <v>27</v>
      </c>
      <c r="D55" s="33" t="s">
        <v>11</v>
      </c>
      <c r="E55" s="33" t="s">
        <v>21</v>
      </c>
      <c r="F55" s="33" t="s">
        <v>11</v>
      </c>
      <c r="G55" s="33" t="s">
        <v>20</v>
      </c>
      <c r="H55" s="33" t="s">
        <v>11</v>
      </c>
      <c r="I55" s="33" t="s">
        <v>19</v>
      </c>
      <c r="J55" s="33" t="s">
        <v>12</v>
      </c>
      <c r="K55" s="33" t="s">
        <v>11</v>
      </c>
      <c r="L55" s="33" t="s">
        <v>12</v>
      </c>
      <c r="M55" s="33" t="s">
        <v>11</v>
      </c>
      <c r="N55" s="33" t="s">
        <v>11</v>
      </c>
      <c r="O55" s="33" t="s">
        <v>11</v>
      </c>
      <c r="P55" s="33" t="s">
        <v>11</v>
      </c>
      <c r="Q55" s="33" t="s">
        <v>20</v>
      </c>
      <c r="R55" s="34" t="s">
        <v>59</v>
      </c>
      <c r="S55" s="35" t="s">
        <v>40</v>
      </c>
      <c r="T55" s="37"/>
      <c r="U55" s="36">
        <f>1500+400-7-24.1</f>
        <v>1868.9</v>
      </c>
      <c r="V55" s="37"/>
      <c r="W55" s="37"/>
      <c r="X55" s="37"/>
      <c r="Y55" s="102"/>
      <c r="Z55" s="37">
        <f t="shared" ref="Z55:Z60" si="6">T55+U55+V55+W55+X55+Y55</f>
        <v>1868.9</v>
      </c>
      <c r="AA55" s="35">
        <v>2016</v>
      </c>
      <c r="AB55" s="111"/>
      <c r="AC55" s="87"/>
      <c r="AD55" s="88"/>
      <c r="AE55" s="89"/>
      <c r="AF55" s="26"/>
    </row>
    <row r="56" spans="1:32" s="2" customFormat="1" ht="29.25" x14ac:dyDescent="0.25">
      <c r="A56" s="24"/>
      <c r="B56" s="24"/>
      <c r="C56" s="24"/>
      <c r="D56" s="24"/>
      <c r="E56" s="24"/>
      <c r="F56" s="24"/>
      <c r="G56" s="24"/>
      <c r="H56" s="24"/>
      <c r="I56" s="25"/>
      <c r="J56" s="24"/>
      <c r="K56" s="24"/>
      <c r="L56" s="24"/>
      <c r="M56" s="24"/>
      <c r="N56" s="24"/>
      <c r="O56" s="24"/>
      <c r="P56" s="24"/>
      <c r="Q56" s="24"/>
      <c r="R56" s="23" t="s">
        <v>54</v>
      </c>
      <c r="S56" s="51" t="s">
        <v>2</v>
      </c>
      <c r="T56" s="9"/>
      <c r="U56" s="8">
        <v>0.6</v>
      </c>
      <c r="V56" s="8"/>
      <c r="W56" s="8"/>
      <c r="X56" s="8"/>
      <c r="Y56" s="99"/>
      <c r="Z56" s="5">
        <f t="shared" si="6"/>
        <v>0.6</v>
      </c>
      <c r="AA56" s="10">
        <v>2016</v>
      </c>
      <c r="AB56" s="111"/>
      <c r="AC56" s="87"/>
      <c r="AD56" s="88"/>
      <c r="AE56" s="89"/>
      <c r="AF56" s="26"/>
    </row>
    <row r="57" spans="1:32" s="2" customFormat="1" ht="30" x14ac:dyDescent="0.25">
      <c r="A57" s="24"/>
      <c r="B57" s="24"/>
      <c r="C57" s="24"/>
      <c r="D57" s="24"/>
      <c r="E57" s="24"/>
      <c r="F57" s="24"/>
      <c r="G57" s="24"/>
      <c r="H57" s="24"/>
      <c r="I57" s="25"/>
      <c r="J57" s="24"/>
      <c r="K57" s="24"/>
      <c r="L57" s="24"/>
      <c r="M57" s="24"/>
      <c r="N57" s="24"/>
      <c r="O57" s="24"/>
      <c r="P57" s="24"/>
      <c r="Q57" s="24"/>
      <c r="R57" s="23" t="s">
        <v>53</v>
      </c>
      <c r="S57" s="10" t="s">
        <v>41</v>
      </c>
      <c r="T57" s="8"/>
      <c r="U57" s="8">
        <v>18.7</v>
      </c>
      <c r="V57" s="8"/>
      <c r="W57" s="8"/>
      <c r="X57" s="8"/>
      <c r="Y57" s="99"/>
      <c r="Z57" s="5">
        <f t="shared" si="6"/>
        <v>18.7</v>
      </c>
      <c r="AA57" s="10">
        <v>2016</v>
      </c>
      <c r="AB57" s="111"/>
      <c r="AC57" s="87"/>
      <c r="AD57" s="88"/>
      <c r="AE57" s="89"/>
      <c r="AF57" s="26"/>
    </row>
    <row r="58" spans="1:32" s="2" customFormat="1" ht="27.6" customHeight="1" x14ac:dyDescent="0.25">
      <c r="A58" s="33"/>
      <c r="B58" s="33"/>
      <c r="C58" s="33"/>
      <c r="D58" s="33" t="s">
        <v>11</v>
      </c>
      <c r="E58" s="33" t="s">
        <v>21</v>
      </c>
      <c r="F58" s="33" t="s">
        <v>11</v>
      </c>
      <c r="G58" s="33" t="s">
        <v>20</v>
      </c>
      <c r="H58" s="33" t="s">
        <v>11</v>
      </c>
      <c r="I58" s="33" t="s">
        <v>19</v>
      </c>
      <c r="J58" s="33" t="s">
        <v>12</v>
      </c>
      <c r="K58" s="33" t="s">
        <v>11</v>
      </c>
      <c r="L58" s="33" t="s">
        <v>12</v>
      </c>
      <c r="M58" s="33" t="s">
        <v>11</v>
      </c>
      <c r="N58" s="33" t="s">
        <v>11</v>
      </c>
      <c r="O58" s="33" t="s">
        <v>11</v>
      </c>
      <c r="P58" s="33" t="s">
        <v>11</v>
      </c>
      <c r="Q58" s="33" t="s">
        <v>11</v>
      </c>
      <c r="R58" s="131" t="s">
        <v>44</v>
      </c>
      <c r="S58" s="128" t="s">
        <v>40</v>
      </c>
      <c r="T58" s="37">
        <f>T59</f>
        <v>2000</v>
      </c>
      <c r="U58" s="37">
        <f>U59</f>
        <v>1051</v>
      </c>
      <c r="V58" s="36"/>
      <c r="W58" s="37"/>
      <c r="X58" s="37"/>
      <c r="Y58" s="37">
        <f>Y60</f>
        <v>1600</v>
      </c>
      <c r="Z58" s="37">
        <f t="shared" si="6"/>
        <v>4651</v>
      </c>
      <c r="AA58" s="35">
        <v>2020</v>
      </c>
      <c r="AB58" s="113"/>
      <c r="AC58" s="87"/>
      <c r="AD58" s="88"/>
      <c r="AE58" s="89"/>
      <c r="AF58" s="26"/>
    </row>
    <row r="59" spans="1:32" s="2" customFormat="1" ht="27.6" customHeight="1" x14ac:dyDescent="0.25">
      <c r="A59" s="33" t="s">
        <v>11</v>
      </c>
      <c r="B59" s="33" t="s">
        <v>11</v>
      </c>
      <c r="C59" s="33" t="s">
        <v>27</v>
      </c>
      <c r="D59" s="33" t="s">
        <v>11</v>
      </c>
      <c r="E59" s="33" t="s">
        <v>21</v>
      </c>
      <c r="F59" s="33" t="s">
        <v>11</v>
      </c>
      <c r="G59" s="33" t="s">
        <v>20</v>
      </c>
      <c r="H59" s="33" t="s">
        <v>11</v>
      </c>
      <c r="I59" s="33" t="s">
        <v>19</v>
      </c>
      <c r="J59" s="33" t="s">
        <v>12</v>
      </c>
      <c r="K59" s="33" t="s">
        <v>11</v>
      </c>
      <c r="L59" s="33" t="s">
        <v>12</v>
      </c>
      <c r="M59" s="33" t="s">
        <v>11</v>
      </c>
      <c r="N59" s="33" t="s">
        <v>11</v>
      </c>
      <c r="O59" s="33" t="s">
        <v>11</v>
      </c>
      <c r="P59" s="33" t="s">
        <v>12</v>
      </c>
      <c r="Q59" s="33" t="s">
        <v>12</v>
      </c>
      <c r="R59" s="132"/>
      <c r="S59" s="129"/>
      <c r="T59" s="36">
        <v>2000</v>
      </c>
      <c r="U59" s="36">
        <v>1051</v>
      </c>
      <c r="V59" s="36"/>
      <c r="W59" s="37"/>
      <c r="X59" s="37"/>
      <c r="Y59" s="37"/>
      <c r="Z59" s="37">
        <f t="shared" si="6"/>
        <v>3051</v>
      </c>
      <c r="AA59" s="35">
        <v>2016</v>
      </c>
      <c r="AB59" s="113"/>
      <c r="AC59" s="87"/>
      <c r="AD59" s="88"/>
      <c r="AE59" s="89"/>
      <c r="AF59" s="26"/>
    </row>
    <row r="60" spans="1:32" s="2" customFormat="1" ht="27.6" customHeight="1" x14ac:dyDescent="0.25">
      <c r="A60" s="33" t="s">
        <v>11</v>
      </c>
      <c r="B60" s="33" t="s">
        <v>12</v>
      </c>
      <c r="C60" s="33" t="s">
        <v>13</v>
      </c>
      <c r="D60" s="33" t="s">
        <v>11</v>
      </c>
      <c r="E60" s="33" t="s">
        <v>21</v>
      </c>
      <c r="F60" s="33" t="s">
        <v>11</v>
      </c>
      <c r="G60" s="33" t="s">
        <v>20</v>
      </c>
      <c r="H60" s="33" t="s">
        <v>11</v>
      </c>
      <c r="I60" s="33" t="s">
        <v>19</v>
      </c>
      <c r="J60" s="33" t="s">
        <v>12</v>
      </c>
      <c r="K60" s="33" t="s">
        <v>11</v>
      </c>
      <c r="L60" s="33" t="s">
        <v>12</v>
      </c>
      <c r="M60" s="33" t="s">
        <v>11</v>
      </c>
      <c r="N60" s="33" t="s">
        <v>11</v>
      </c>
      <c r="O60" s="33" t="s">
        <v>11</v>
      </c>
      <c r="P60" s="33" t="s">
        <v>11</v>
      </c>
      <c r="Q60" s="33" t="s">
        <v>23</v>
      </c>
      <c r="R60" s="133"/>
      <c r="S60" s="130"/>
      <c r="T60" s="36"/>
      <c r="U60" s="36"/>
      <c r="V60" s="36"/>
      <c r="W60" s="37"/>
      <c r="X60" s="37"/>
      <c r="Y60" s="36">
        <v>1600</v>
      </c>
      <c r="Z60" s="37">
        <f t="shared" si="6"/>
        <v>1600</v>
      </c>
      <c r="AA60" s="35">
        <v>2020</v>
      </c>
      <c r="AB60" s="113"/>
      <c r="AC60" s="87"/>
      <c r="AD60" s="88"/>
      <c r="AE60" s="89"/>
      <c r="AF60" s="26"/>
    </row>
    <row r="61" spans="1:32" s="26" customFormat="1" ht="29.25" x14ac:dyDescent="0.25">
      <c r="A61" s="24"/>
      <c r="B61" s="24"/>
      <c r="C61" s="24"/>
      <c r="D61" s="24"/>
      <c r="E61" s="24"/>
      <c r="F61" s="24"/>
      <c r="G61" s="24"/>
      <c r="H61" s="24"/>
      <c r="I61" s="25"/>
      <c r="J61" s="24"/>
      <c r="K61" s="24"/>
      <c r="L61" s="24"/>
      <c r="M61" s="24"/>
      <c r="N61" s="24"/>
      <c r="O61" s="24"/>
      <c r="P61" s="24"/>
      <c r="Q61" s="24"/>
      <c r="R61" s="23" t="s">
        <v>45</v>
      </c>
      <c r="S61" s="10" t="s">
        <v>35</v>
      </c>
      <c r="T61" s="14">
        <v>1</v>
      </c>
      <c r="U61" s="14">
        <v>1</v>
      </c>
      <c r="V61" s="6"/>
      <c r="W61" s="14"/>
      <c r="X61" s="14"/>
      <c r="Y61" s="100"/>
      <c r="Z61" s="6">
        <v>2</v>
      </c>
      <c r="AA61" s="10">
        <v>2016</v>
      </c>
      <c r="AB61" s="78"/>
      <c r="AC61" s="87"/>
      <c r="AD61" s="88"/>
      <c r="AE61" s="89"/>
    </row>
    <row r="62" spans="1:32" s="26" customFormat="1" ht="29.25" x14ac:dyDescent="0.25">
      <c r="A62" s="24"/>
      <c r="B62" s="24"/>
      <c r="C62" s="24"/>
      <c r="D62" s="24"/>
      <c r="E62" s="24"/>
      <c r="F62" s="24"/>
      <c r="G62" s="24"/>
      <c r="H62" s="24"/>
      <c r="I62" s="25"/>
      <c r="J62" s="24"/>
      <c r="K62" s="24"/>
      <c r="L62" s="24"/>
      <c r="M62" s="24"/>
      <c r="N62" s="24"/>
      <c r="O62" s="24"/>
      <c r="P62" s="24"/>
      <c r="Q62" s="24"/>
      <c r="R62" s="23" t="s">
        <v>64</v>
      </c>
      <c r="S62" s="10" t="s">
        <v>35</v>
      </c>
      <c r="T62" s="14"/>
      <c r="U62" s="14"/>
      <c r="V62" s="6"/>
      <c r="W62" s="14"/>
      <c r="X62" s="14"/>
      <c r="Y62" s="14">
        <v>1</v>
      </c>
      <c r="Z62" s="6">
        <f>Y62</f>
        <v>1</v>
      </c>
      <c r="AA62" s="10">
        <v>2020</v>
      </c>
      <c r="AB62" s="78"/>
      <c r="AC62" s="87"/>
      <c r="AD62" s="88"/>
      <c r="AE62" s="89"/>
    </row>
    <row r="63" spans="1:32" s="2" customFormat="1" ht="41.45" customHeight="1" x14ac:dyDescent="0.25">
      <c r="A63" s="33" t="s">
        <v>11</v>
      </c>
      <c r="B63" s="33" t="s">
        <v>11</v>
      </c>
      <c r="C63" s="33" t="s">
        <v>27</v>
      </c>
      <c r="D63" s="33" t="s">
        <v>11</v>
      </c>
      <c r="E63" s="33" t="s">
        <v>21</v>
      </c>
      <c r="F63" s="33" t="s">
        <v>11</v>
      </c>
      <c r="G63" s="33" t="s">
        <v>20</v>
      </c>
      <c r="H63" s="33" t="s">
        <v>11</v>
      </c>
      <c r="I63" s="33" t="s">
        <v>19</v>
      </c>
      <c r="J63" s="33" t="s">
        <v>12</v>
      </c>
      <c r="K63" s="33" t="s">
        <v>11</v>
      </c>
      <c r="L63" s="33" t="s">
        <v>12</v>
      </c>
      <c r="M63" s="33" t="s">
        <v>11</v>
      </c>
      <c r="N63" s="33" t="s">
        <v>11</v>
      </c>
      <c r="O63" s="33" t="s">
        <v>11</v>
      </c>
      <c r="P63" s="33" t="s">
        <v>11</v>
      </c>
      <c r="Q63" s="33" t="s">
        <v>11</v>
      </c>
      <c r="R63" s="131" t="s">
        <v>39</v>
      </c>
      <c r="S63" s="128" t="s">
        <v>40</v>
      </c>
      <c r="T63" s="37">
        <f>T64+T65</f>
        <v>1711</v>
      </c>
      <c r="U63" s="37">
        <f>U64+U65</f>
        <v>4009.9999999999995</v>
      </c>
      <c r="V63" s="37"/>
      <c r="W63" s="37"/>
      <c r="X63" s="37"/>
      <c r="Y63" s="102"/>
      <c r="Z63" s="37">
        <f>T63+U63+V63+W63+X63+Y63</f>
        <v>5721</v>
      </c>
      <c r="AA63" s="35">
        <v>2016</v>
      </c>
      <c r="AB63" s="78"/>
      <c r="AC63" s="87"/>
      <c r="AD63" s="88"/>
      <c r="AE63" s="89"/>
      <c r="AF63" s="26"/>
    </row>
    <row r="64" spans="1:32" s="2" customFormat="1" ht="41.45" customHeight="1" x14ac:dyDescent="0.25">
      <c r="A64" s="33" t="s">
        <v>11</v>
      </c>
      <c r="B64" s="33" t="s">
        <v>11</v>
      </c>
      <c r="C64" s="33" t="s">
        <v>27</v>
      </c>
      <c r="D64" s="33" t="s">
        <v>11</v>
      </c>
      <c r="E64" s="33" t="s">
        <v>21</v>
      </c>
      <c r="F64" s="33" t="s">
        <v>11</v>
      </c>
      <c r="G64" s="33" t="s">
        <v>20</v>
      </c>
      <c r="H64" s="33" t="s">
        <v>11</v>
      </c>
      <c r="I64" s="33" t="s">
        <v>19</v>
      </c>
      <c r="J64" s="33" t="s">
        <v>12</v>
      </c>
      <c r="K64" s="33" t="s">
        <v>27</v>
      </c>
      <c r="L64" s="33" t="s">
        <v>23</v>
      </c>
      <c r="M64" s="33" t="s">
        <v>22</v>
      </c>
      <c r="N64" s="33" t="s">
        <v>13</v>
      </c>
      <c r="O64" s="33"/>
      <c r="P64" s="33"/>
      <c r="Q64" s="33"/>
      <c r="R64" s="132"/>
      <c r="S64" s="129"/>
      <c r="T64" s="36">
        <v>1711</v>
      </c>
      <c r="U64" s="36"/>
      <c r="V64" s="37"/>
      <c r="W64" s="36"/>
      <c r="X64" s="36"/>
      <c r="Y64" s="103"/>
      <c r="Z64" s="37">
        <f>T64+U64+V64+W64+X64+Y64</f>
        <v>1711</v>
      </c>
      <c r="AA64" s="35">
        <v>2015</v>
      </c>
      <c r="AB64" s="78"/>
      <c r="AC64" s="87"/>
      <c r="AD64" s="88"/>
      <c r="AE64" s="89"/>
      <c r="AF64" s="26"/>
    </row>
    <row r="65" spans="1:32" s="2" customFormat="1" ht="41.45" customHeight="1" x14ac:dyDescent="0.25">
      <c r="A65" s="33" t="s">
        <v>11</v>
      </c>
      <c r="B65" s="33" t="s">
        <v>11</v>
      </c>
      <c r="C65" s="33" t="s">
        <v>27</v>
      </c>
      <c r="D65" s="33" t="s">
        <v>11</v>
      </c>
      <c r="E65" s="33" t="s">
        <v>21</v>
      </c>
      <c r="F65" s="33" t="s">
        <v>11</v>
      </c>
      <c r="G65" s="33" t="s">
        <v>20</v>
      </c>
      <c r="H65" s="33" t="s">
        <v>11</v>
      </c>
      <c r="I65" s="33" t="s">
        <v>19</v>
      </c>
      <c r="J65" s="33" t="s">
        <v>12</v>
      </c>
      <c r="K65" s="33" t="s">
        <v>11</v>
      </c>
      <c r="L65" s="33" t="s">
        <v>12</v>
      </c>
      <c r="M65" s="33" t="s">
        <v>12</v>
      </c>
      <c r="N65" s="33" t="s">
        <v>11</v>
      </c>
      <c r="O65" s="33" t="s">
        <v>27</v>
      </c>
      <c r="P65" s="33" t="s">
        <v>13</v>
      </c>
      <c r="Q65" s="33" t="s">
        <v>63</v>
      </c>
      <c r="R65" s="133"/>
      <c r="S65" s="130"/>
      <c r="T65" s="37"/>
      <c r="U65" s="36">
        <f>6964.9-2954.9</f>
        <v>4009.9999999999995</v>
      </c>
      <c r="V65" s="37"/>
      <c r="W65" s="36"/>
      <c r="X65" s="36"/>
      <c r="Y65" s="103"/>
      <c r="Z65" s="37">
        <f>T65+U65+V65+W65+X65+Y65</f>
        <v>4009.9999999999995</v>
      </c>
      <c r="AA65" s="35">
        <v>2016</v>
      </c>
      <c r="AB65" s="78"/>
      <c r="AC65" s="87"/>
      <c r="AD65" s="88"/>
      <c r="AE65" s="89"/>
      <c r="AF65" s="26"/>
    </row>
    <row r="66" spans="1:32" s="26" customFormat="1" ht="29.25" x14ac:dyDescent="0.25">
      <c r="A66" s="24"/>
      <c r="B66" s="24"/>
      <c r="C66" s="24"/>
      <c r="D66" s="24"/>
      <c r="E66" s="24"/>
      <c r="F66" s="24"/>
      <c r="G66" s="24"/>
      <c r="H66" s="24"/>
      <c r="I66" s="25"/>
      <c r="J66" s="24"/>
      <c r="K66" s="24"/>
      <c r="L66" s="24"/>
      <c r="M66" s="24"/>
      <c r="N66" s="24"/>
      <c r="O66" s="24"/>
      <c r="P66" s="24"/>
      <c r="Q66" s="24"/>
      <c r="R66" s="23" t="s">
        <v>46</v>
      </c>
      <c r="S66" s="10" t="s">
        <v>35</v>
      </c>
      <c r="T66" s="14">
        <v>1</v>
      </c>
      <c r="U66" s="14"/>
      <c r="V66" s="6"/>
      <c r="W66" s="14"/>
      <c r="X66" s="14"/>
      <c r="Y66" s="100"/>
      <c r="Z66" s="6">
        <f>T66</f>
        <v>1</v>
      </c>
      <c r="AA66" s="10">
        <v>2015</v>
      </c>
      <c r="AB66" s="78"/>
      <c r="AC66" s="87"/>
      <c r="AD66" s="88"/>
      <c r="AE66" s="89"/>
    </row>
    <row r="67" spans="1:32" s="26" customFormat="1" ht="29.25" x14ac:dyDescent="0.25">
      <c r="A67" s="24"/>
      <c r="B67" s="24"/>
      <c r="C67" s="24"/>
      <c r="D67" s="24"/>
      <c r="E67" s="24"/>
      <c r="F67" s="24"/>
      <c r="G67" s="24"/>
      <c r="H67" s="24"/>
      <c r="I67" s="25"/>
      <c r="J67" s="24"/>
      <c r="K67" s="24"/>
      <c r="L67" s="24"/>
      <c r="M67" s="24"/>
      <c r="N67" s="24"/>
      <c r="O67" s="24"/>
      <c r="P67" s="24"/>
      <c r="Q67" s="24"/>
      <c r="R67" s="23" t="s">
        <v>64</v>
      </c>
      <c r="S67" s="10" t="s">
        <v>35</v>
      </c>
      <c r="T67" s="14">
        <v>1</v>
      </c>
      <c r="U67" s="14">
        <v>1</v>
      </c>
      <c r="V67" s="6"/>
      <c r="W67" s="14"/>
      <c r="X67" s="14"/>
      <c r="Y67" s="100"/>
      <c r="Z67" s="6">
        <f>T67</f>
        <v>1</v>
      </c>
      <c r="AA67" s="10">
        <v>2016</v>
      </c>
      <c r="AB67" s="78"/>
      <c r="AC67" s="87"/>
      <c r="AD67" s="88"/>
      <c r="AE67" s="89"/>
    </row>
    <row r="68" spans="1:32" s="26" customFormat="1" ht="44.25" x14ac:dyDescent="0.25">
      <c r="A68" s="33" t="s">
        <v>11</v>
      </c>
      <c r="B68" s="33" t="s">
        <v>11</v>
      </c>
      <c r="C68" s="33" t="s">
        <v>27</v>
      </c>
      <c r="D68" s="33" t="s">
        <v>11</v>
      </c>
      <c r="E68" s="33" t="s">
        <v>21</v>
      </c>
      <c r="F68" s="33" t="s">
        <v>11</v>
      </c>
      <c r="G68" s="33" t="s">
        <v>20</v>
      </c>
      <c r="H68" s="33" t="s">
        <v>11</v>
      </c>
      <c r="I68" s="33" t="s">
        <v>19</v>
      </c>
      <c r="J68" s="33" t="s">
        <v>12</v>
      </c>
      <c r="K68" s="33" t="s">
        <v>11</v>
      </c>
      <c r="L68" s="33" t="s">
        <v>12</v>
      </c>
      <c r="M68" s="33" t="s">
        <v>12</v>
      </c>
      <c r="N68" s="33" t="s">
        <v>13</v>
      </c>
      <c r="O68" s="33"/>
      <c r="P68" s="33"/>
      <c r="Q68" s="33"/>
      <c r="R68" s="34" t="s">
        <v>49</v>
      </c>
      <c r="S68" s="35" t="s">
        <v>40</v>
      </c>
      <c r="T68" s="37">
        <f>1395.3-311</f>
        <v>1084.3</v>
      </c>
      <c r="U68" s="36"/>
      <c r="V68" s="37"/>
      <c r="W68" s="36"/>
      <c r="X68" s="36"/>
      <c r="Y68" s="103"/>
      <c r="Z68" s="37">
        <f>T68</f>
        <v>1084.3</v>
      </c>
      <c r="AA68" s="35">
        <v>2015</v>
      </c>
      <c r="AB68" s="112"/>
      <c r="AC68" s="87"/>
      <c r="AD68" s="88"/>
      <c r="AE68" s="89"/>
    </row>
    <row r="69" spans="1:32" s="26" customFormat="1" ht="29.25" x14ac:dyDescent="0.25">
      <c r="A69" s="24"/>
      <c r="B69" s="24"/>
      <c r="C69" s="24"/>
      <c r="D69" s="24"/>
      <c r="E69" s="24"/>
      <c r="F69" s="24"/>
      <c r="G69" s="24"/>
      <c r="H69" s="24"/>
      <c r="I69" s="25"/>
      <c r="J69" s="24"/>
      <c r="K69" s="24"/>
      <c r="L69" s="24"/>
      <c r="M69" s="24"/>
      <c r="N69" s="24"/>
      <c r="O69" s="24"/>
      <c r="P69" s="24"/>
      <c r="Q69" s="24"/>
      <c r="R69" s="23" t="s">
        <v>50</v>
      </c>
      <c r="S69" s="10" t="s">
        <v>35</v>
      </c>
      <c r="T69" s="14">
        <v>1</v>
      </c>
      <c r="U69" s="14"/>
      <c r="V69" s="6"/>
      <c r="W69" s="14"/>
      <c r="X69" s="14"/>
      <c r="Y69" s="100"/>
      <c r="Z69" s="6">
        <f>T69</f>
        <v>1</v>
      </c>
      <c r="AA69" s="10">
        <v>2015</v>
      </c>
      <c r="AB69" s="78"/>
      <c r="AC69" s="87"/>
      <c r="AD69" s="88"/>
      <c r="AE69" s="89"/>
    </row>
    <row r="70" spans="1:32" s="26" customFormat="1" ht="27.6" customHeight="1" x14ac:dyDescent="0.25">
      <c r="A70" s="33"/>
      <c r="B70" s="33"/>
      <c r="C70" s="33"/>
      <c r="D70" s="33" t="s">
        <v>11</v>
      </c>
      <c r="E70" s="33" t="s">
        <v>21</v>
      </c>
      <c r="F70" s="33" t="s">
        <v>11</v>
      </c>
      <c r="G70" s="33" t="s">
        <v>20</v>
      </c>
      <c r="H70" s="33" t="s">
        <v>11</v>
      </c>
      <c r="I70" s="33" t="s">
        <v>19</v>
      </c>
      <c r="J70" s="33" t="s">
        <v>12</v>
      </c>
      <c r="K70" s="33" t="s">
        <v>11</v>
      </c>
      <c r="L70" s="33" t="s">
        <v>12</v>
      </c>
      <c r="M70" s="33" t="s">
        <v>11</v>
      </c>
      <c r="N70" s="33" t="s">
        <v>11</v>
      </c>
      <c r="O70" s="33" t="s">
        <v>11</v>
      </c>
      <c r="P70" s="33" t="s">
        <v>11</v>
      </c>
      <c r="Q70" s="33" t="s">
        <v>11</v>
      </c>
      <c r="R70" s="131" t="s">
        <v>76</v>
      </c>
      <c r="S70" s="128" t="s">
        <v>40</v>
      </c>
      <c r="T70" s="37"/>
      <c r="U70" s="37"/>
      <c r="V70" s="37">
        <f>V71+V72+V73</f>
        <v>83713.600000000006</v>
      </c>
      <c r="W70" s="37">
        <f>W71+W72+W73+W74+W75+W76</f>
        <v>162836.79999999999</v>
      </c>
      <c r="X70" s="37"/>
      <c r="Y70" s="102"/>
      <c r="Z70" s="37">
        <f>Z71+Z72+Z73+Z74+Z75+Z76</f>
        <v>246550.40000000002</v>
      </c>
      <c r="AA70" s="35">
        <v>2018</v>
      </c>
      <c r="AB70" s="78"/>
      <c r="AC70" s="87"/>
      <c r="AD70" s="88"/>
      <c r="AE70" s="89"/>
    </row>
    <row r="71" spans="1:32" s="26" customFormat="1" ht="27.6" customHeight="1" x14ac:dyDescent="0.25">
      <c r="A71" s="33" t="s">
        <v>11</v>
      </c>
      <c r="B71" s="33" t="s">
        <v>11</v>
      </c>
      <c r="C71" s="33" t="s">
        <v>27</v>
      </c>
      <c r="D71" s="33" t="s">
        <v>11</v>
      </c>
      <c r="E71" s="33" t="s">
        <v>21</v>
      </c>
      <c r="F71" s="33" t="s">
        <v>11</v>
      </c>
      <c r="G71" s="33" t="s">
        <v>20</v>
      </c>
      <c r="H71" s="33" t="s">
        <v>11</v>
      </c>
      <c r="I71" s="33" t="s">
        <v>19</v>
      </c>
      <c r="J71" s="33" t="s">
        <v>12</v>
      </c>
      <c r="K71" s="33" t="s">
        <v>11</v>
      </c>
      <c r="L71" s="33" t="s">
        <v>12</v>
      </c>
      <c r="M71" s="33" t="s">
        <v>11</v>
      </c>
      <c r="N71" s="33" t="s">
        <v>11</v>
      </c>
      <c r="O71" s="33" t="s">
        <v>11</v>
      </c>
      <c r="P71" s="33" t="s">
        <v>12</v>
      </c>
      <c r="Q71" s="33" t="s">
        <v>22</v>
      </c>
      <c r="R71" s="132"/>
      <c r="S71" s="129"/>
      <c r="T71" s="36"/>
      <c r="U71" s="36"/>
      <c r="V71" s="36">
        <f>1711-1050.8+40.8</f>
        <v>701</v>
      </c>
      <c r="W71" s="36"/>
      <c r="X71" s="36"/>
      <c r="Y71" s="103"/>
      <c r="Z71" s="37">
        <f t="shared" ref="Z71:Z76" si="7">T71+U71+V71+W71+X71+Y71</f>
        <v>701</v>
      </c>
      <c r="AA71" s="35">
        <v>2017</v>
      </c>
      <c r="AB71" s="78"/>
      <c r="AC71" s="87"/>
      <c r="AD71" s="88"/>
      <c r="AE71" s="89"/>
    </row>
    <row r="72" spans="1:32" s="26" customFormat="1" ht="27.6" customHeight="1" x14ac:dyDescent="0.25">
      <c r="A72" s="33" t="s">
        <v>11</v>
      </c>
      <c r="B72" s="33" t="s">
        <v>11</v>
      </c>
      <c r="C72" s="33" t="s">
        <v>27</v>
      </c>
      <c r="D72" s="33" t="s">
        <v>11</v>
      </c>
      <c r="E72" s="33" t="s">
        <v>21</v>
      </c>
      <c r="F72" s="33" t="s">
        <v>11</v>
      </c>
      <c r="G72" s="33" t="s">
        <v>20</v>
      </c>
      <c r="H72" s="33" t="s">
        <v>11</v>
      </c>
      <c r="I72" s="33" t="s">
        <v>19</v>
      </c>
      <c r="J72" s="33" t="s">
        <v>12</v>
      </c>
      <c r="K72" s="33" t="s">
        <v>11</v>
      </c>
      <c r="L72" s="33" t="s">
        <v>12</v>
      </c>
      <c r="M72" s="33" t="s">
        <v>12</v>
      </c>
      <c r="N72" s="33" t="s">
        <v>11</v>
      </c>
      <c r="O72" s="33" t="s">
        <v>27</v>
      </c>
      <c r="P72" s="33" t="s">
        <v>12</v>
      </c>
      <c r="Q72" s="33" t="s">
        <v>73</v>
      </c>
      <c r="R72" s="132"/>
      <c r="S72" s="129"/>
      <c r="T72" s="36"/>
      <c r="U72" s="36"/>
      <c r="V72" s="36">
        <v>74898.100000000006</v>
      </c>
      <c r="W72" s="36"/>
      <c r="X72" s="36"/>
      <c r="Y72" s="103"/>
      <c r="Z72" s="37">
        <f t="shared" si="7"/>
        <v>74898.100000000006</v>
      </c>
      <c r="AA72" s="35">
        <v>2017</v>
      </c>
      <c r="AB72" s="78"/>
      <c r="AC72" s="87"/>
      <c r="AD72" s="88"/>
      <c r="AE72" s="89"/>
    </row>
    <row r="73" spans="1:32" s="26" customFormat="1" ht="27.6" customHeight="1" x14ac:dyDescent="0.25">
      <c r="A73" s="33" t="s">
        <v>11</v>
      </c>
      <c r="B73" s="33" t="s">
        <v>11</v>
      </c>
      <c r="C73" s="33" t="s">
        <v>27</v>
      </c>
      <c r="D73" s="33" t="s">
        <v>11</v>
      </c>
      <c r="E73" s="33" t="s">
        <v>21</v>
      </c>
      <c r="F73" s="33" t="s">
        <v>11</v>
      </c>
      <c r="G73" s="33" t="s">
        <v>20</v>
      </c>
      <c r="H73" s="33" t="s">
        <v>11</v>
      </c>
      <c r="I73" s="33" t="s">
        <v>19</v>
      </c>
      <c r="J73" s="33" t="s">
        <v>12</v>
      </c>
      <c r="K73" s="33" t="s">
        <v>11</v>
      </c>
      <c r="L73" s="33" t="s">
        <v>12</v>
      </c>
      <c r="M73" s="33" t="s">
        <v>65</v>
      </c>
      <c r="N73" s="33" t="s">
        <v>11</v>
      </c>
      <c r="O73" s="33" t="s">
        <v>27</v>
      </c>
      <c r="P73" s="33" t="s">
        <v>12</v>
      </c>
      <c r="Q73" s="33" t="s">
        <v>70</v>
      </c>
      <c r="R73" s="132"/>
      <c r="S73" s="129"/>
      <c r="T73" s="36"/>
      <c r="U73" s="36"/>
      <c r="V73" s="36">
        <f>8322-166.7-40.8</f>
        <v>8114.5</v>
      </c>
      <c r="W73" s="36"/>
      <c r="X73" s="36"/>
      <c r="Y73" s="103"/>
      <c r="Z73" s="37">
        <f t="shared" si="7"/>
        <v>8114.5</v>
      </c>
      <c r="AA73" s="35">
        <v>2017</v>
      </c>
      <c r="AB73" s="78"/>
      <c r="AC73" s="87"/>
      <c r="AD73" s="88"/>
      <c r="AE73" s="89"/>
    </row>
    <row r="74" spans="1:32" s="26" customFormat="1" ht="27.6" customHeight="1" x14ac:dyDescent="0.25">
      <c r="A74" s="33" t="s">
        <v>11</v>
      </c>
      <c r="B74" s="33" t="s">
        <v>12</v>
      </c>
      <c r="C74" s="33" t="s">
        <v>13</v>
      </c>
      <c r="D74" s="33" t="s">
        <v>11</v>
      </c>
      <c r="E74" s="33" t="s">
        <v>21</v>
      </c>
      <c r="F74" s="33" t="s">
        <v>11</v>
      </c>
      <c r="G74" s="33" t="s">
        <v>20</v>
      </c>
      <c r="H74" s="33" t="s">
        <v>11</v>
      </c>
      <c r="I74" s="33" t="s">
        <v>19</v>
      </c>
      <c r="J74" s="33" t="s">
        <v>12</v>
      </c>
      <c r="K74" s="33" t="s">
        <v>11</v>
      </c>
      <c r="L74" s="33" t="s">
        <v>12</v>
      </c>
      <c r="M74" s="33" t="s">
        <v>11</v>
      </c>
      <c r="N74" s="33" t="s">
        <v>11</v>
      </c>
      <c r="O74" s="33" t="s">
        <v>11</v>
      </c>
      <c r="P74" s="33" t="s">
        <v>12</v>
      </c>
      <c r="Q74" s="33" t="s">
        <v>22</v>
      </c>
      <c r="R74" s="132"/>
      <c r="S74" s="129"/>
      <c r="T74" s="36"/>
      <c r="U74" s="36"/>
      <c r="V74" s="36"/>
      <c r="W74" s="36">
        <v>1288.0999999999999</v>
      </c>
      <c r="X74" s="36"/>
      <c r="Y74" s="103"/>
      <c r="Z74" s="37">
        <f t="shared" si="7"/>
        <v>1288.0999999999999</v>
      </c>
      <c r="AA74" s="35">
        <v>2018</v>
      </c>
      <c r="AB74" s="78"/>
      <c r="AC74" s="87"/>
      <c r="AD74" s="88"/>
      <c r="AE74" s="89"/>
    </row>
    <row r="75" spans="1:32" s="26" customFormat="1" ht="27.6" customHeight="1" x14ac:dyDescent="0.25">
      <c r="A75" s="33" t="s">
        <v>11</v>
      </c>
      <c r="B75" s="33" t="s">
        <v>12</v>
      </c>
      <c r="C75" s="33" t="s">
        <v>13</v>
      </c>
      <c r="D75" s="33" t="s">
        <v>11</v>
      </c>
      <c r="E75" s="33" t="s">
        <v>21</v>
      </c>
      <c r="F75" s="33" t="s">
        <v>11</v>
      </c>
      <c r="G75" s="33" t="s">
        <v>20</v>
      </c>
      <c r="H75" s="33" t="s">
        <v>11</v>
      </c>
      <c r="I75" s="33" t="s">
        <v>19</v>
      </c>
      <c r="J75" s="33" t="s">
        <v>12</v>
      </c>
      <c r="K75" s="33" t="s">
        <v>11</v>
      </c>
      <c r="L75" s="33" t="s">
        <v>12</v>
      </c>
      <c r="M75" s="33" t="s">
        <v>65</v>
      </c>
      <c r="N75" s="33" t="s">
        <v>11</v>
      </c>
      <c r="O75" s="33" t="s">
        <v>19</v>
      </c>
      <c r="P75" s="33" t="s">
        <v>18</v>
      </c>
      <c r="Q75" s="33" t="s">
        <v>22</v>
      </c>
      <c r="R75" s="132"/>
      <c r="S75" s="129"/>
      <c r="T75" s="36"/>
      <c r="U75" s="36"/>
      <c r="V75" s="36"/>
      <c r="W75" s="36">
        <f>16019.4+1355.9</f>
        <v>17375.3</v>
      </c>
      <c r="X75" s="36"/>
      <c r="Y75" s="103"/>
      <c r="Z75" s="37">
        <f t="shared" si="7"/>
        <v>17375.3</v>
      </c>
      <c r="AA75" s="35">
        <v>2018</v>
      </c>
      <c r="AB75" s="78"/>
      <c r="AC75" s="87"/>
      <c r="AD75" s="88"/>
      <c r="AE75" s="89"/>
    </row>
    <row r="76" spans="1:32" s="26" customFormat="1" ht="27.6" customHeight="1" x14ac:dyDescent="0.25">
      <c r="A76" s="33" t="s">
        <v>11</v>
      </c>
      <c r="B76" s="33" t="s">
        <v>12</v>
      </c>
      <c r="C76" s="33" t="s">
        <v>13</v>
      </c>
      <c r="D76" s="33" t="s">
        <v>11</v>
      </c>
      <c r="E76" s="33" t="s">
        <v>21</v>
      </c>
      <c r="F76" s="33" t="s">
        <v>11</v>
      </c>
      <c r="G76" s="33" t="s">
        <v>20</v>
      </c>
      <c r="H76" s="33" t="s">
        <v>11</v>
      </c>
      <c r="I76" s="33" t="s">
        <v>19</v>
      </c>
      <c r="J76" s="33" t="s">
        <v>12</v>
      </c>
      <c r="K76" s="33" t="s">
        <v>11</v>
      </c>
      <c r="L76" s="33" t="s">
        <v>12</v>
      </c>
      <c r="M76" s="33" t="s">
        <v>12</v>
      </c>
      <c r="N76" s="33" t="s">
        <v>11</v>
      </c>
      <c r="O76" s="33" t="s">
        <v>19</v>
      </c>
      <c r="P76" s="33" t="s">
        <v>18</v>
      </c>
      <c r="Q76" s="33" t="s">
        <v>22</v>
      </c>
      <c r="R76" s="133"/>
      <c r="S76" s="130"/>
      <c r="T76" s="36"/>
      <c r="U76" s="36"/>
      <c r="V76" s="36"/>
      <c r="W76" s="36">
        <f>84108.8+60064.6</f>
        <v>144173.4</v>
      </c>
      <c r="X76" s="36"/>
      <c r="Y76" s="103"/>
      <c r="Z76" s="37">
        <f t="shared" si="7"/>
        <v>144173.4</v>
      </c>
      <c r="AA76" s="35">
        <v>2018</v>
      </c>
      <c r="AB76" s="78"/>
      <c r="AC76" s="87"/>
      <c r="AD76" s="88"/>
      <c r="AE76" s="89"/>
    </row>
    <row r="77" spans="1:32" s="26" customFormat="1" ht="30" x14ac:dyDescent="0.25">
      <c r="A77" s="25"/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12" t="s">
        <v>60</v>
      </c>
      <c r="S77" s="10" t="s">
        <v>1</v>
      </c>
      <c r="T77" s="14"/>
      <c r="U77" s="14"/>
      <c r="V77" s="8">
        <v>47.1</v>
      </c>
      <c r="W77" s="8">
        <v>52.9</v>
      </c>
      <c r="X77" s="8"/>
      <c r="Y77" s="99"/>
      <c r="Z77" s="5">
        <f>V77+W77</f>
        <v>100</v>
      </c>
      <c r="AA77" s="13">
        <v>2018</v>
      </c>
      <c r="AB77" s="78"/>
      <c r="AC77" s="87"/>
      <c r="AD77" s="88"/>
      <c r="AE77" s="89"/>
    </row>
    <row r="78" spans="1:32" s="26" customFormat="1" ht="27.6" customHeight="1" x14ac:dyDescent="0.25">
      <c r="A78" s="24"/>
      <c r="B78" s="24"/>
      <c r="C78" s="24"/>
      <c r="D78" s="24"/>
      <c r="E78" s="24"/>
      <c r="F78" s="24"/>
      <c r="G78" s="24"/>
      <c r="H78" s="24"/>
      <c r="I78" s="25"/>
      <c r="J78" s="24"/>
      <c r="K78" s="24"/>
      <c r="L78" s="24"/>
      <c r="M78" s="24"/>
      <c r="N78" s="24"/>
      <c r="O78" s="24"/>
      <c r="P78" s="24"/>
      <c r="Q78" s="24"/>
      <c r="R78" s="23" t="s">
        <v>79</v>
      </c>
      <c r="S78" s="10" t="s">
        <v>2</v>
      </c>
      <c r="T78" s="14"/>
      <c r="U78" s="14"/>
      <c r="V78" s="6"/>
      <c r="W78" s="8">
        <v>0.5</v>
      </c>
      <c r="X78" s="8"/>
      <c r="Y78" s="99"/>
      <c r="Z78" s="5">
        <f>W78</f>
        <v>0.5</v>
      </c>
      <c r="AA78" s="10">
        <v>2018</v>
      </c>
      <c r="AB78" s="78"/>
      <c r="AC78" s="87"/>
      <c r="AD78" s="88"/>
      <c r="AE78" s="89"/>
    </row>
    <row r="79" spans="1:32" s="26" customFormat="1" ht="28.9" customHeight="1" x14ac:dyDescent="0.25">
      <c r="A79" s="33"/>
      <c r="B79" s="33"/>
      <c r="C79" s="33"/>
      <c r="D79" s="33" t="s">
        <v>11</v>
      </c>
      <c r="E79" s="33" t="s">
        <v>21</v>
      </c>
      <c r="F79" s="33" t="s">
        <v>11</v>
      </c>
      <c r="G79" s="33" t="s">
        <v>20</v>
      </c>
      <c r="H79" s="33" t="s">
        <v>11</v>
      </c>
      <c r="I79" s="33" t="s">
        <v>19</v>
      </c>
      <c r="J79" s="33" t="s">
        <v>12</v>
      </c>
      <c r="K79" s="33" t="s">
        <v>11</v>
      </c>
      <c r="L79" s="33" t="s">
        <v>12</v>
      </c>
      <c r="M79" s="33" t="s">
        <v>11</v>
      </c>
      <c r="N79" s="33" t="s">
        <v>11</v>
      </c>
      <c r="O79" s="33" t="s">
        <v>11</v>
      </c>
      <c r="P79" s="33" t="s">
        <v>11</v>
      </c>
      <c r="Q79" s="33" t="s">
        <v>11</v>
      </c>
      <c r="R79" s="131" t="s">
        <v>249</v>
      </c>
      <c r="S79" s="128" t="s">
        <v>40</v>
      </c>
      <c r="T79" s="37"/>
      <c r="U79" s="37"/>
      <c r="V79" s="37">
        <f>V80+V81</f>
        <v>1484.3</v>
      </c>
      <c r="W79" s="37">
        <f>W83+W84</f>
        <v>1451.1</v>
      </c>
      <c r="X79" s="37">
        <f>X82+X83+X84</f>
        <v>18036</v>
      </c>
      <c r="Y79" s="102"/>
      <c r="Z79" s="37">
        <f t="shared" ref="Z79:Z84" si="8">T79+U79+V79+W79+X79+Y79</f>
        <v>20971.400000000001</v>
      </c>
      <c r="AA79" s="35">
        <v>2019</v>
      </c>
      <c r="AB79" s="78"/>
      <c r="AC79" s="87"/>
      <c r="AD79" s="88"/>
      <c r="AE79" s="89"/>
    </row>
    <row r="80" spans="1:32" s="26" customFormat="1" ht="26.45" customHeight="1" x14ac:dyDescent="0.25">
      <c r="A80" s="33" t="s">
        <v>11</v>
      </c>
      <c r="B80" s="33" t="s">
        <v>11</v>
      </c>
      <c r="C80" s="33" t="s">
        <v>27</v>
      </c>
      <c r="D80" s="33" t="s">
        <v>11</v>
      </c>
      <c r="E80" s="33" t="s">
        <v>21</v>
      </c>
      <c r="F80" s="33" t="s">
        <v>11</v>
      </c>
      <c r="G80" s="33" t="s">
        <v>20</v>
      </c>
      <c r="H80" s="33" t="s">
        <v>11</v>
      </c>
      <c r="I80" s="33" t="s">
        <v>19</v>
      </c>
      <c r="J80" s="33" t="s">
        <v>12</v>
      </c>
      <c r="K80" s="33" t="s">
        <v>11</v>
      </c>
      <c r="L80" s="33" t="s">
        <v>12</v>
      </c>
      <c r="M80" s="33" t="s">
        <v>65</v>
      </c>
      <c r="N80" s="33" t="s">
        <v>11</v>
      </c>
      <c r="O80" s="33" t="s">
        <v>12</v>
      </c>
      <c r="P80" s="33" t="s">
        <v>22</v>
      </c>
      <c r="Q80" s="33" t="s">
        <v>73</v>
      </c>
      <c r="R80" s="132"/>
      <c r="S80" s="129"/>
      <c r="T80" s="37"/>
      <c r="U80" s="37"/>
      <c r="V80" s="36">
        <v>1377</v>
      </c>
      <c r="W80" s="37"/>
      <c r="X80" s="37"/>
      <c r="Y80" s="102"/>
      <c r="Z80" s="37">
        <f t="shared" si="8"/>
        <v>1377</v>
      </c>
      <c r="AA80" s="35">
        <v>2017</v>
      </c>
      <c r="AB80" s="78"/>
      <c r="AC80" s="87"/>
      <c r="AD80" s="88"/>
      <c r="AE80" s="89"/>
    </row>
    <row r="81" spans="1:31" s="26" customFormat="1" ht="28.9" customHeight="1" x14ac:dyDescent="0.25">
      <c r="A81" s="33" t="s">
        <v>11</v>
      </c>
      <c r="B81" s="33" t="s">
        <v>11</v>
      </c>
      <c r="C81" s="33" t="s">
        <v>27</v>
      </c>
      <c r="D81" s="33" t="s">
        <v>11</v>
      </c>
      <c r="E81" s="33" t="s">
        <v>21</v>
      </c>
      <c r="F81" s="33" t="s">
        <v>11</v>
      </c>
      <c r="G81" s="33" t="s">
        <v>20</v>
      </c>
      <c r="H81" s="33" t="s">
        <v>11</v>
      </c>
      <c r="I81" s="33" t="s">
        <v>19</v>
      </c>
      <c r="J81" s="33" t="s">
        <v>12</v>
      </c>
      <c r="K81" s="33" t="s">
        <v>11</v>
      </c>
      <c r="L81" s="33" t="s">
        <v>12</v>
      </c>
      <c r="M81" s="33" t="s">
        <v>65</v>
      </c>
      <c r="N81" s="33" t="s">
        <v>11</v>
      </c>
      <c r="O81" s="33" t="s">
        <v>12</v>
      </c>
      <c r="P81" s="33" t="s">
        <v>22</v>
      </c>
      <c r="Q81" s="33" t="s">
        <v>70</v>
      </c>
      <c r="R81" s="132"/>
      <c r="S81" s="129"/>
      <c r="T81" s="37"/>
      <c r="U81" s="37"/>
      <c r="V81" s="36">
        <f>532.9-425.6</f>
        <v>107.29999999999995</v>
      </c>
      <c r="W81" s="37"/>
      <c r="X81" s="37"/>
      <c r="Y81" s="102"/>
      <c r="Z81" s="37">
        <f t="shared" si="8"/>
        <v>107.29999999999995</v>
      </c>
      <c r="AA81" s="35">
        <v>2017</v>
      </c>
      <c r="AB81" s="78"/>
      <c r="AC81" s="87"/>
      <c r="AD81" s="88"/>
      <c r="AE81" s="89"/>
    </row>
    <row r="82" spans="1:31" s="26" customFormat="1" ht="28.9" hidden="1" customHeight="1" x14ac:dyDescent="0.25">
      <c r="A82" s="33" t="s">
        <v>11</v>
      </c>
      <c r="B82" s="33" t="s">
        <v>12</v>
      </c>
      <c r="C82" s="33" t="s">
        <v>13</v>
      </c>
      <c r="D82" s="33" t="s">
        <v>11</v>
      </c>
      <c r="E82" s="33" t="s">
        <v>21</v>
      </c>
      <c r="F82" s="33" t="s">
        <v>11</v>
      </c>
      <c r="G82" s="33" t="s">
        <v>20</v>
      </c>
      <c r="H82" s="33" t="s">
        <v>11</v>
      </c>
      <c r="I82" s="33" t="s">
        <v>19</v>
      </c>
      <c r="J82" s="33" t="s">
        <v>12</v>
      </c>
      <c r="K82" s="33" t="s">
        <v>11</v>
      </c>
      <c r="L82" s="33" t="s">
        <v>12</v>
      </c>
      <c r="M82" s="33" t="s">
        <v>11</v>
      </c>
      <c r="N82" s="33" t="s">
        <v>11</v>
      </c>
      <c r="O82" s="33" t="s">
        <v>11</v>
      </c>
      <c r="P82" s="33" t="s">
        <v>12</v>
      </c>
      <c r="Q82" s="33" t="s">
        <v>23</v>
      </c>
      <c r="R82" s="132"/>
      <c r="S82" s="129"/>
      <c r="T82" s="37"/>
      <c r="U82" s="37"/>
      <c r="V82" s="36"/>
      <c r="W82" s="36"/>
      <c r="X82" s="36"/>
      <c r="Y82" s="103"/>
      <c r="Z82" s="37">
        <f t="shared" si="8"/>
        <v>0</v>
      </c>
      <c r="AA82" s="35">
        <v>2020</v>
      </c>
      <c r="AB82" s="78"/>
      <c r="AC82" s="87"/>
      <c r="AD82" s="88"/>
      <c r="AE82" s="89"/>
    </row>
    <row r="83" spans="1:31" s="26" customFormat="1" ht="24.6" customHeight="1" x14ac:dyDescent="0.25">
      <c r="A83" s="33" t="s">
        <v>11</v>
      </c>
      <c r="B83" s="33" t="s">
        <v>12</v>
      </c>
      <c r="C83" s="33" t="s">
        <v>13</v>
      </c>
      <c r="D83" s="33" t="s">
        <v>11</v>
      </c>
      <c r="E83" s="33" t="s">
        <v>21</v>
      </c>
      <c r="F83" s="33" t="s">
        <v>11</v>
      </c>
      <c r="G83" s="33" t="s">
        <v>20</v>
      </c>
      <c r="H83" s="33" t="s">
        <v>11</v>
      </c>
      <c r="I83" s="33" t="s">
        <v>19</v>
      </c>
      <c r="J83" s="33" t="s">
        <v>12</v>
      </c>
      <c r="K83" s="33" t="s">
        <v>11</v>
      </c>
      <c r="L83" s="33" t="s">
        <v>12</v>
      </c>
      <c r="M83" s="33" t="s">
        <v>65</v>
      </c>
      <c r="N83" s="33" t="s">
        <v>11</v>
      </c>
      <c r="O83" s="33" t="s">
        <v>19</v>
      </c>
      <c r="P83" s="33" t="s">
        <v>18</v>
      </c>
      <c r="Q83" s="33" t="s">
        <v>19</v>
      </c>
      <c r="R83" s="132"/>
      <c r="S83" s="129"/>
      <c r="T83" s="37"/>
      <c r="U83" s="37"/>
      <c r="V83" s="36"/>
      <c r="W83" s="36">
        <f>345.1-274.3</f>
        <v>70.800000000000011</v>
      </c>
      <c r="X83" s="36"/>
      <c r="Y83" s="103"/>
      <c r="Z83" s="37">
        <f t="shared" si="8"/>
        <v>70.800000000000011</v>
      </c>
      <c r="AA83" s="35">
        <v>2018</v>
      </c>
      <c r="AB83" s="78"/>
      <c r="AC83" s="87"/>
      <c r="AD83" s="88"/>
      <c r="AE83" s="89"/>
    </row>
    <row r="84" spans="1:31" s="26" customFormat="1" ht="27" customHeight="1" x14ac:dyDescent="0.25">
      <c r="A84" s="33" t="s">
        <v>11</v>
      </c>
      <c r="B84" s="33" t="s">
        <v>12</v>
      </c>
      <c r="C84" s="33" t="s">
        <v>13</v>
      </c>
      <c r="D84" s="33" t="s">
        <v>11</v>
      </c>
      <c r="E84" s="33" t="s">
        <v>21</v>
      </c>
      <c r="F84" s="33" t="s">
        <v>11</v>
      </c>
      <c r="G84" s="33" t="s">
        <v>20</v>
      </c>
      <c r="H84" s="33" t="s">
        <v>11</v>
      </c>
      <c r="I84" s="33" t="s">
        <v>19</v>
      </c>
      <c r="J84" s="33" t="s">
        <v>12</v>
      </c>
      <c r="K84" s="33" t="s">
        <v>11</v>
      </c>
      <c r="L84" s="33" t="s">
        <v>12</v>
      </c>
      <c r="M84" s="33" t="s">
        <v>12</v>
      </c>
      <c r="N84" s="33" t="s">
        <v>11</v>
      </c>
      <c r="O84" s="33" t="s">
        <v>19</v>
      </c>
      <c r="P84" s="33" t="s">
        <v>18</v>
      </c>
      <c r="Q84" s="33" t="s">
        <v>19</v>
      </c>
      <c r="R84" s="133"/>
      <c r="S84" s="130"/>
      <c r="T84" s="37"/>
      <c r="U84" s="37"/>
      <c r="V84" s="36"/>
      <c r="W84" s="36">
        <v>1380.3</v>
      </c>
      <c r="X84" s="36">
        <v>18036</v>
      </c>
      <c r="Y84" s="103"/>
      <c r="Z84" s="37">
        <f t="shared" si="8"/>
        <v>19416.3</v>
      </c>
      <c r="AA84" s="35">
        <v>2019</v>
      </c>
      <c r="AB84" s="78"/>
      <c r="AC84" s="87"/>
      <c r="AD84" s="88"/>
      <c r="AE84" s="89"/>
    </row>
    <row r="85" spans="1:31" s="26" customFormat="1" ht="29.25" x14ac:dyDescent="0.25">
      <c r="A85" s="24"/>
      <c r="B85" s="24"/>
      <c r="C85" s="24"/>
      <c r="D85" s="24"/>
      <c r="E85" s="24"/>
      <c r="F85" s="24"/>
      <c r="G85" s="24"/>
      <c r="H85" s="24"/>
      <c r="I85" s="25"/>
      <c r="J85" s="24"/>
      <c r="K85" s="24"/>
      <c r="L85" s="24"/>
      <c r="M85" s="24"/>
      <c r="N85" s="24"/>
      <c r="O85" s="24"/>
      <c r="P85" s="24"/>
      <c r="Q85" s="24"/>
      <c r="R85" s="23" t="s">
        <v>45</v>
      </c>
      <c r="S85" s="10" t="s">
        <v>35</v>
      </c>
      <c r="T85" s="14"/>
      <c r="U85" s="14"/>
      <c r="V85" s="14">
        <v>1</v>
      </c>
      <c r="W85" s="14"/>
      <c r="X85" s="14"/>
      <c r="Y85" s="105"/>
      <c r="Z85" s="6">
        <f>V85</f>
        <v>1</v>
      </c>
      <c r="AA85" s="10">
        <v>2017</v>
      </c>
      <c r="AB85" s="78"/>
      <c r="AC85" s="87"/>
      <c r="AD85" s="88"/>
      <c r="AE85" s="89"/>
    </row>
    <row r="86" spans="1:31" s="26" customFormat="1" ht="30" x14ac:dyDescent="0.25">
      <c r="A86" s="24"/>
      <c r="B86" s="24"/>
      <c r="C86" s="24"/>
      <c r="D86" s="24"/>
      <c r="E86" s="24"/>
      <c r="F86" s="24"/>
      <c r="G86" s="24"/>
      <c r="H86" s="24"/>
      <c r="I86" s="25"/>
      <c r="J86" s="24"/>
      <c r="K86" s="24"/>
      <c r="L86" s="24"/>
      <c r="M86" s="24"/>
      <c r="N86" s="24"/>
      <c r="O86" s="24"/>
      <c r="P86" s="24"/>
      <c r="Q86" s="24"/>
      <c r="R86" s="23" t="s">
        <v>84</v>
      </c>
      <c r="S86" s="10" t="s">
        <v>31</v>
      </c>
      <c r="T86" s="14"/>
      <c r="U86" s="14"/>
      <c r="V86" s="14"/>
      <c r="W86" s="14">
        <v>1</v>
      </c>
      <c r="X86" s="14">
        <v>1</v>
      </c>
      <c r="Y86" s="100"/>
      <c r="Z86" s="6">
        <f>W86</f>
        <v>1</v>
      </c>
      <c r="AA86" s="10">
        <v>2019</v>
      </c>
      <c r="AB86" s="78"/>
      <c r="AC86" s="87"/>
      <c r="AD86" s="88"/>
      <c r="AE86" s="89"/>
    </row>
    <row r="87" spans="1:31" s="26" customFormat="1" ht="29.25" hidden="1" x14ac:dyDescent="0.25">
      <c r="A87" s="24"/>
      <c r="B87" s="24"/>
      <c r="C87" s="24"/>
      <c r="D87" s="24"/>
      <c r="E87" s="24"/>
      <c r="F87" s="24"/>
      <c r="G87" s="24"/>
      <c r="H87" s="24"/>
      <c r="I87" s="25"/>
      <c r="J87" s="24"/>
      <c r="K87" s="24"/>
      <c r="L87" s="24"/>
      <c r="M87" s="24"/>
      <c r="N87" s="24"/>
      <c r="O87" s="24"/>
      <c r="P87" s="24"/>
      <c r="Q87" s="24"/>
      <c r="R87" s="23" t="s">
        <v>88</v>
      </c>
      <c r="S87" s="10" t="s">
        <v>2</v>
      </c>
      <c r="T87" s="14"/>
      <c r="U87" s="14"/>
      <c r="V87" s="14"/>
      <c r="W87" s="14"/>
      <c r="X87" s="8"/>
      <c r="Y87" s="99"/>
      <c r="Z87" s="5">
        <f>Y87</f>
        <v>0</v>
      </c>
      <c r="AA87" s="10">
        <v>2020</v>
      </c>
      <c r="AB87" s="78"/>
      <c r="AC87" s="87"/>
      <c r="AD87" s="88"/>
      <c r="AE87" s="89"/>
    </row>
    <row r="88" spans="1:31" s="26" customFormat="1" ht="31.15" customHeight="1" x14ac:dyDescent="0.25">
      <c r="A88" s="33" t="s">
        <v>11</v>
      </c>
      <c r="B88" s="33" t="s">
        <v>12</v>
      </c>
      <c r="C88" s="33" t="s">
        <v>13</v>
      </c>
      <c r="D88" s="33" t="s">
        <v>11</v>
      </c>
      <c r="E88" s="33" t="s">
        <v>21</v>
      </c>
      <c r="F88" s="33" t="s">
        <v>11</v>
      </c>
      <c r="G88" s="33" t="s">
        <v>20</v>
      </c>
      <c r="H88" s="33" t="s">
        <v>11</v>
      </c>
      <c r="I88" s="33" t="s">
        <v>19</v>
      </c>
      <c r="J88" s="33" t="s">
        <v>12</v>
      </c>
      <c r="K88" s="33" t="s">
        <v>11</v>
      </c>
      <c r="L88" s="33" t="s">
        <v>12</v>
      </c>
      <c r="M88" s="33" t="s">
        <v>11</v>
      </c>
      <c r="N88" s="33" t="s">
        <v>11</v>
      </c>
      <c r="O88" s="33" t="s">
        <v>11</v>
      </c>
      <c r="P88" s="33" t="s">
        <v>11</v>
      </c>
      <c r="Q88" s="33" t="s">
        <v>11</v>
      </c>
      <c r="R88" s="131" t="s">
        <v>250</v>
      </c>
      <c r="S88" s="128" t="s">
        <v>40</v>
      </c>
      <c r="T88" s="37"/>
      <c r="U88" s="37"/>
      <c r="V88" s="36"/>
      <c r="W88" s="37">
        <f>W90+W91</f>
        <v>1845.7</v>
      </c>
      <c r="X88" s="37">
        <f>X90+X91</f>
        <v>2725</v>
      </c>
      <c r="Y88" s="37">
        <f>Y89+Y90+Y91</f>
        <v>78867.3</v>
      </c>
      <c r="Z88" s="37">
        <f>T88+U88+V88+W88+X88+Y88</f>
        <v>83438</v>
      </c>
      <c r="AA88" s="35">
        <v>2020</v>
      </c>
      <c r="AB88" s="78"/>
      <c r="AC88" s="87"/>
      <c r="AD88" s="88"/>
      <c r="AE88" s="89"/>
    </row>
    <row r="89" spans="1:31" s="26" customFormat="1" ht="30" customHeight="1" x14ac:dyDescent="0.25">
      <c r="A89" s="33" t="s">
        <v>11</v>
      </c>
      <c r="B89" s="33" t="s">
        <v>12</v>
      </c>
      <c r="C89" s="33" t="s">
        <v>13</v>
      </c>
      <c r="D89" s="33" t="s">
        <v>11</v>
      </c>
      <c r="E89" s="33" t="s">
        <v>21</v>
      </c>
      <c r="F89" s="33" t="s">
        <v>11</v>
      </c>
      <c r="G89" s="33" t="s">
        <v>20</v>
      </c>
      <c r="H89" s="33" t="s">
        <v>11</v>
      </c>
      <c r="I89" s="33" t="s">
        <v>19</v>
      </c>
      <c r="J89" s="33" t="s">
        <v>12</v>
      </c>
      <c r="K89" s="33" t="s">
        <v>11</v>
      </c>
      <c r="L89" s="33" t="s">
        <v>12</v>
      </c>
      <c r="M89" s="33" t="s">
        <v>11</v>
      </c>
      <c r="N89" s="33" t="s">
        <v>11</v>
      </c>
      <c r="O89" s="33" t="s">
        <v>11</v>
      </c>
      <c r="P89" s="33" t="s">
        <v>13</v>
      </c>
      <c r="Q89" s="33" t="s">
        <v>11</v>
      </c>
      <c r="R89" s="132"/>
      <c r="S89" s="129"/>
      <c r="T89" s="37"/>
      <c r="U89" s="37"/>
      <c r="V89" s="36"/>
      <c r="W89" s="37"/>
      <c r="X89" s="37"/>
      <c r="Y89" s="36">
        <f>2390.7-534.5</f>
        <v>1856.1999999999998</v>
      </c>
      <c r="Z89" s="37">
        <f>Y89</f>
        <v>1856.1999999999998</v>
      </c>
      <c r="AA89" s="35">
        <v>2020</v>
      </c>
      <c r="AB89" s="78"/>
      <c r="AC89" s="87"/>
      <c r="AD89" s="88"/>
      <c r="AE89" s="89"/>
    </row>
    <row r="90" spans="1:31" s="26" customFormat="1" ht="34.9" customHeight="1" x14ac:dyDescent="0.25">
      <c r="A90" s="33" t="s">
        <v>11</v>
      </c>
      <c r="B90" s="33" t="s">
        <v>12</v>
      </c>
      <c r="C90" s="33" t="s">
        <v>13</v>
      </c>
      <c r="D90" s="33" t="s">
        <v>11</v>
      </c>
      <c r="E90" s="33" t="s">
        <v>21</v>
      </c>
      <c r="F90" s="33" t="s">
        <v>11</v>
      </c>
      <c r="G90" s="33" t="s">
        <v>20</v>
      </c>
      <c r="H90" s="33" t="s">
        <v>11</v>
      </c>
      <c r="I90" s="33" t="s">
        <v>19</v>
      </c>
      <c r="J90" s="33" t="s">
        <v>12</v>
      </c>
      <c r="K90" s="33" t="s">
        <v>11</v>
      </c>
      <c r="L90" s="33" t="s">
        <v>12</v>
      </c>
      <c r="M90" s="33" t="s">
        <v>65</v>
      </c>
      <c r="N90" s="33" t="s">
        <v>11</v>
      </c>
      <c r="O90" s="33" t="s">
        <v>19</v>
      </c>
      <c r="P90" s="33" t="s">
        <v>18</v>
      </c>
      <c r="Q90" s="33" t="s">
        <v>20</v>
      </c>
      <c r="R90" s="132"/>
      <c r="S90" s="129"/>
      <c r="T90" s="37"/>
      <c r="U90" s="37"/>
      <c r="V90" s="36"/>
      <c r="W90" s="36">
        <f>423.1-269.9</f>
        <v>153.20000000000005</v>
      </c>
      <c r="X90" s="36">
        <f>1000-455</f>
        <v>545</v>
      </c>
      <c r="Y90" s="36">
        <f>10216.1-2497.7-172.8</f>
        <v>7545.6</v>
      </c>
      <c r="Z90" s="37">
        <f>T90+U90+V90+W90+X90+Y90</f>
        <v>8243.8000000000011</v>
      </c>
      <c r="AA90" s="35">
        <v>2020</v>
      </c>
      <c r="AB90" s="78"/>
      <c r="AC90" s="87"/>
      <c r="AD90" s="88"/>
      <c r="AE90" s="89"/>
    </row>
    <row r="91" spans="1:31" s="26" customFormat="1" ht="34.9" customHeight="1" x14ac:dyDescent="0.25">
      <c r="A91" s="33" t="s">
        <v>11</v>
      </c>
      <c r="B91" s="33" t="s">
        <v>12</v>
      </c>
      <c r="C91" s="33" t="s">
        <v>13</v>
      </c>
      <c r="D91" s="33" t="s">
        <v>11</v>
      </c>
      <c r="E91" s="33" t="s">
        <v>21</v>
      </c>
      <c r="F91" s="33" t="s">
        <v>11</v>
      </c>
      <c r="G91" s="33" t="s">
        <v>20</v>
      </c>
      <c r="H91" s="33" t="s">
        <v>11</v>
      </c>
      <c r="I91" s="33" t="s">
        <v>19</v>
      </c>
      <c r="J91" s="33" t="s">
        <v>12</v>
      </c>
      <c r="K91" s="33" t="s">
        <v>11</v>
      </c>
      <c r="L91" s="33" t="s">
        <v>12</v>
      </c>
      <c r="M91" s="33" t="s">
        <v>12</v>
      </c>
      <c r="N91" s="33" t="s">
        <v>11</v>
      </c>
      <c r="O91" s="33" t="s">
        <v>19</v>
      </c>
      <c r="P91" s="33" t="s">
        <v>18</v>
      </c>
      <c r="Q91" s="33" t="s">
        <v>20</v>
      </c>
      <c r="R91" s="133"/>
      <c r="S91" s="130"/>
      <c r="T91" s="37"/>
      <c r="U91" s="37"/>
      <c r="V91" s="36"/>
      <c r="W91" s="36">
        <v>1692.5</v>
      </c>
      <c r="X91" s="36">
        <f>4000-1820</f>
        <v>2180</v>
      </c>
      <c r="Y91" s="36">
        <f>91944.7-22479.2</f>
        <v>69465.5</v>
      </c>
      <c r="Z91" s="37">
        <f>T91+U91+V91+W91+X91+Y91</f>
        <v>73338</v>
      </c>
      <c r="AA91" s="35">
        <v>2020</v>
      </c>
      <c r="AB91" s="78"/>
      <c r="AC91" s="87"/>
      <c r="AD91" s="88"/>
      <c r="AE91" s="89"/>
    </row>
    <row r="92" spans="1:31" s="26" customFormat="1" ht="29.25" x14ac:dyDescent="0.25">
      <c r="A92" s="24"/>
      <c r="B92" s="24"/>
      <c r="C92" s="24"/>
      <c r="D92" s="24"/>
      <c r="E92" s="24"/>
      <c r="F92" s="24"/>
      <c r="G92" s="24"/>
      <c r="H92" s="24"/>
      <c r="I92" s="25"/>
      <c r="J92" s="24"/>
      <c r="K92" s="24"/>
      <c r="L92" s="24"/>
      <c r="M92" s="24"/>
      <c r="N92" s="24"/>
      <c r="O92" s="24"/>
      <c r="P92" s="24"/>
      <c r="Q92" s="24"/>
      <c r="R92" s="23" t="s">
        <v>45</v>
      </c>
      <c r="S92" s="10" t="s">
        <v>35</v>
      </c>
      <c r="T92" s="14"/>
      <c r="U92" s="14"/>
      <c r="V92" s="14"/>
      <c r="W92" s="14"/>
      <c r="X92" s="14">
        <v>1</v>
      </c>
      <c r="Y92" s="100"/>
      <c r="Z92" s="6">
        <f>X92</f>
        <v>1</v>
      </c>
      <c r="AA92" s="10">
        <v>2019</v>
      </c>
      <c r="AB92" s="78"/>
      <c r="AC92" s="87"/>
      <c r="AD92" s="88"/>
      <c r="AE92" s="89"/>
    </row>
    <row r="93" spans="1:31" s="26" customFormat="1" ht="29.25" x14ac:dyDescent="0.25">
      <c r="A93" s="24"/>
      <c r="B93" s="24"/>
      <c r="C93" s="24"/>
      <c r="D93" s="24"/>
      <c r="E93" s="24"/>
      <c r="F93" s="24"/>
      <c r="G93" s="24"/>
      <c r="H93" s="24"/>
      <c r="I93" s="25"/>
      <c r="J93" s="24"/>
      <c r="K93" s="24"/>
      <c r="L93" s="24"/>
      <c r="M93" s="24"/>
      <c r="N93" s="24"/>
      <c r="O93" s="24"/>
      <c r="P93" s="24"/>
      <c r="Q93" s="24"/>
      <c r="R93" s="23" t="s">
        <v>87</v>
      </c>
      <c r="S93" s="10" t="s">
        <v>35</v>
      </c>
      <c r="T93" s="14"/>
      <c r="U93" s="14"/>
      <c r="V93" s="14"/>
      <c r="W93" s="14">
        <v>1</v>
      </c>
      <c r="X93" s="14"/>
      <c r="Y93" s="100"/>
      <c r="Z93" s="6">
        <f>W93</f>
        <v>1</v>
      </c>
      <c r="AA93" s="10">
        <v>2018</v>
      </c>
      <c r="AB93" s="78"/>
      <c r="AC93" s="87"/>
      <c r="AD93" s="88"/>
      <c r="AE93" s="89"/>
    </row>
    <row r="94" spans="1:31" s="26" customFormat="1" ht="29.25" hidden="1" x14ac:dyDescent="0.25">
      <c r="A94" s="24"/>
      <c r="B94" s="24"/>
      <c r="C94" s="24"/>
      <c r="D94" s="24"/>
      <c r="E94" s="24"/>
      <c r="F94" s="24"/>
      <c r="G94" s="24"/>
      <c r="H94" s="24"/>
      <c r="I94" s="25"/>
      <c r="J94" s="24"/>
      <c r="K94" s="24"/>
      <c r="L94" s="24"/>
      <c r="M94" s="24"/>
      <c r="N94" s="24"/>
      <c r="O94" s="24"/>
      <c r="P94" s="24"/>
      <c r="Q94" s="24"/>
      <c r="R94" s="23" t="s">
        <v>101</v>
      </c>
      <c r="S94" s="10" t="s">
        <v>2</v>
      </c>
      <c r="T94" s="14"/>
      <c r="U94" s="14"/>
      <c r="V94" s="14"/>
      <c r="W94" s="14"/>
      <c r="X94" s="14"/>
      <c r="Y94" s="99"/>
      <c r="Z94" s="5">
        <f>Y94</f>
        <v>0</v>
      </c>
      <c r="AA94" s="10">
        <v>2020</v>
      </c>
      <c r="AB94" s="78"/>
      <c r="AC94" s="87"/>
      <c r="AD94" s="88"/>
      <c r="AE94" s="89"/>
    </row>
    <row r="95" spans="1:31" s="26" customFormat="1" ht="30" x14ac:dyDescent="0.25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12" t="s">
        <v>281</v>
      </c>
      <c r="S95" s="10" t="s">
        <v>1</v>
      </c>
      <c r="T95" s="14"/>
      <c r="U95" s="14"/>
      <c r="V95" s="8"/>
      <c r="W95" s="8"/>
      <c r="X95" s="8"/>
      <c r="Y95" s="8">
        <v>7</v>
      </c>
      <c r="Z95" s="5">
        <f>Y95</f>
        <v>7</v>
      </c>
      <c r="AA95" s="13">
        <v>2020</v>
      </c>
      <c r="AB95" s="78"/>
      <c r="AC95" s="87"/>
      <c r="AD95" s="88"/>
      <c r="AE95" s="89"/>
    </row>
    <row r="96" spans="1:31" s="26" customFormat="1" ht="43.15" customHeight="1" x14ac:dyDescent="0.25">
      <c r="A96" s="33" t="s">
        <v>11</v>
      </c>
      <c r="B96" s="33" t="s">
        <v>12</v>
      </c>
      <c r="C96" s="33" t="s">
        <v>13</v>
      </c>
      <c r="D96" s="33" t="s">
        <v>11</v>
      </c>
      <c r="E96" s="33" t="s">
        <v>21</v>
      </c>
      <c r="F96" s="33" t="s">
        <v>11</v>
      </c>
      <c r="G96" s="33" t="s">
        <v>20</v>
      </c>
      <c r="H96" s="33" t="s">
        <v>11</v>
      </c>
      <c r="I96" s="33" t="s">
        <v>19</v>
      </c>
      <c r="J96" s="33" t="s">
        <v>12</v>
      </c>
      <c r="K96" s="33" t="s">
        <v>11</v>
      </c>
      <c r="L96" s="33" t="s">
        <v>12</v>
      </c>
      <c r="M96" s="33" t="s">
        <v>11</v>
      </c>
      <c r="N96" s="33" t="s">
        <v>11</v>
      </c>
      <c r="O96" s="33" t="s">
        <v>11</v>
      </c>
      <c r="P96" s="33" t="s">
        <v>12</v>
      </c>
      <c r="Q96" s="33" t="s">
        <v>18</v>
      </c>
      <c r="R96" s="63" t="s">
        <v>251</v>
      </c>
      <c r="S96" s="62" t="s">
        <v>40</v>
      </c>
      <c r="T96" s="39"/>
      <c r="U96" s="39"/>
      <c r="V96" s="39"/>
      <c r="W96" s="39"/>
      <c r="X96" s="37">
        <v>2960</v>
      </c>
      <c r="Y96" s="37">
        <v>2960</v>
      </c>
      <c r="Z96" s="37">
        <f>X96+Y96</f>
        <v>5920</v>
      </c>
      <c r="AA96" s="35">
        <v>2020</v>
      </c>
      <c r="AB96" s="78"/>
      <c r="AC96" s="87"/>
      <c r="AD96" s="88"/>
      <c r="AE96" s="89"/>
    </row>
    <row r="97" spans="1:31" s="26" customFormat="1" ht="29.25" x14ac:dyDescent="0.25">
      <c r="A97" s="24"/>
      <c r="B97" s="24"/>
      <c r="C97" s="24"/>
      <c r="D97" s="24"/>
      <c r="E97" s="24"/>
      <c r="F97" s="24"/>
      <c r="G97" s="24"/>
      <c r="H97" s="24"/>
      <c r="I97" s="25"/>
      <c r="J97" s="24"/>
      <c r="K97" s="24"/>
      <c r="L97" s="24"/>
      <c r="M97" s="24"/>
      <c r="N97" s="24"/>
      <c r="O97" s="24"/>
      <c r="P97" s="24"/>
      <c r="Q97" s="24"/>
      <c r="R97" s="23" t="s">
        <v>45</v>
      </c>
      <c r="S97" s="10" t="s">
        <v>35</v>
      </c>
      <c r="T97" s="14"/>
      <c r="U97" s="14"/>
      <c r="V97" s="14"/>
      <c r="W97" s="14"/>
      <c r="X97" s="14">
        <v>1</v>
      </c>
      <c r="Y97" s="14">
        <v>1</v>
      </c>
      <c r="Z97" s="6">
        <f>X97</f>
        <v>1</v>
      </c>
      <c r="AA97" s="10">
        <v>2020</v>
      </c>
      <c r="AB97" s="78"/>
      <c r="AC97" s="87"/>
      <c r="AD97" s="88"/>
      <c r="AE97" s="89"/>
    </row>
    <row r="98" spans="1:31" s="26" customFormat="1" ht="30" hidden="1" x14ac:dyDescent="0.25">
      <c r="A98" s="57"/>
      <c r="B98" s="57"/>
      <c r="C98" s="57"/>
      <c r="D98" s="57"/>
      <c r="E98" s="57"/>
      <c r="F98" s="57"/>
      <c r="G98" s="57"/>
      <c r="H98" s="57"/>
      <c r="I98" s="56"/>
      <c r="J98" s="57"/>
      <c r="K98" s="57"/>
      <c r="L98" s="57"/>
      <c r="M98" s="57"/>
      <c r="N98" s="57"/>
      <c r="O98" s="57"/>
      <c r="P98" s="57"/>
      <c r="Q98" s="57"/>
      <c r="R98" s="58" t="s">
        <v>100</v>
      </c>
      <c r="S98" s="10" t="s">
        <v>41</v>
      </c>
      <c r="T98" s="14"/>
      <c r="U98" s="14"/>
      <c r="V98" s="14"/>
      <c r="W98" s="14"/>
      <c r="X98" s="14"/>
      <c r="Y98" s="8"/>
      <c r="Z98" s="48">
        <f>Y98</f>
        <v>0</v>
      </c>
      <c r="AA98" s="59">
        <v>2020</v>
      </c>
      <c r="AB98" s="78"/>
      <c r="AC98" s="87"/>
      <c r="AD98" s="88"/>
      <c r="AE98" s="89"/>
    </row>
    <row r="99" spans="1:31" s="26" customFormat="1" ht="32.450000000000003" customHeight="1" x14ac:dyDescent="0.25">
      <c r="A99" s="33" t="s">
        <v>11</v>
      </c>
      <c r="B99" s="33" t="s">
        <v>12</v>
      </c>
      <c r="C99" s="33" t="s">
        <v>13</v>
      </c>
      <c r="D99" s="33" t="s">
        <v>11</v>
      </c>
      <c r="E99" s="33" t="s">
        <v>21</v>
      </c>
      <c r="F99" s="33" t="s">
        <v>11</v>
      </c>
      <c r="G99" s="33" t="s">
        <v>20</v>
      </c>
      <c r="H99" s="33" t="s">
        <v>11</v>
      </c>
      <c r="I99" s="33" t="s">
        <v>19</v>
      </c>
      <c r="J99" s="33" t="s">
        <v>12</v>
      </c>
      <c r="K99" s="33" t="s">
        <v>11</v>
      </c>
      <c r="L99" s="33" t="s">
        <v>12</v>
      </c>
      <c r="M99" s="33" t="s">
        <v>11</v>
      </c>
      <c r="N99" s="33" t="s">
        <v>11</v>
      </c>
      <c r="O99" s="33" t="s">
        <v>11</v>
      </c>
      <c r="P99" s="33" t="s">
        <v>11</v>
      </c>
      <c r="Q99" s="33" t="s">
        <v>11</v>
      </c>
      <c r="R99" s="134" t="s">
        <v>252</v>
      </c>
      <c r="S99" s="128" t="s">
        <v>40</v>
      </c>
      <c r="T99" s="39"/>
      <c r="U99" s="39"/>
      <c r="V99" s="39"/>
      <c r="W99" s="39"/>
      <c r="X99" s="37">
        <f>X100+X101</f>
        <v>51000</v>
      </c>
      <c r="Y99" s="37">
        <f>Y100+Y101</f>
        <v>51100</v>
      </c>
      <c r="Z99" s="37">
        <f>X99+Y99</f>
        <v>102100</v>
      </c>
      <c r="AA99" s="35">
        <v>2020</v>
      </c>
      <c r="AB99" s="78"/>
      <c r="AC99" s="87"/>
      <c r="AD99" s="88"/>
      <c r="AE99" s="89"/>
    </row>
    <row r="100" spans="1:31" s="26" customFormat="1" ht="29.45" customHeight="1" x14ac:dyDescent="0.25">
      <c r="A100" s="33" t="s">
        <v>11</v>
      </c>
      <c r="B100" s="33" t="s">
        <v>12</v>
      </c>
      <c r="C100" s="33" t="s">
        <v>13</v>
      </c>
      <c r="D100" s="33" t="s">
        <v>11</v>
      </c>
      <c r="E100" s="33" t="s">
        <v>21</v>
      </c>
      <c r="F100" s="33" t="s">
        <v>11</v>
      </c>
      <c r="G100" s="33" t="s">
        <v>20</v>
      </c>
      <c r="H100" s="33" t="s">
        <v>11</v>
      </c>
      <c r="I100" s="33" t="s">
        <v>19</v>
      </c>
      <c r="J100" s="33" t="s">
        <v>12</v>
      </c>
      <c r="K100" s="33" t="s">
        <v>11</v>
      </c>
      <c r="L100" s="33" t="s">
        <v>12</v>
      </c>
      <c r="M100" s="33" t="s">
        <v>65</v>
      </c>
      <c r="N100" s="33" t="s">
        <v>11</v>
      </c>
      <c r="O100" s="33" t="s">
        <v>19</v>
      </c>
      <c r="P100" s="33" t="s">
        <v>18</v>
      </c>
      <c r="Q100" s="33" t="s">
        <v>85</v>
      </c>
      <c r="R100" s="135"/>
      <c r="S100" s="129"/>
      <c r="T100" s="39"/>
      <c r="U100" s="39"/>
      <c r="V100" s="39"/>
      <c r="W100" s="39"/>
      <c r="X100" s="36">
        <f>3598+6602</f>
        <v>10200</v>
      </c>
      <c r="Y100" s="36">
        <v>5110</v>
      </c>
      <c r="Z100" s="37">
        <f>X100+Y100</f>
        <v>15310</v>
      </c>
      <c r="AA100" s="35">
        <v>2020</v>
      </c>
      <c r="AB100" s="78"/>
      <c r="AC100" s="87"/>
      <c r="AD100" s="88"/>
      <c r="AE100" s="89"/>
    </row>
    <row r="101" spans="1:31" s="26" customFormat="1" ht="29.45" customHeight="1" x14ac:dyDescent="0.25">
      <c r="A101" s="33" t="s">
        <v>11</v>
      </c>
      <c r="B101" s="33" t="s">
        <v>12</v>
      </c>
      <c r="C101" s="33" t="s">
        <v>13</v>
      </c>
      <c r="D101" s="33" t="s">
        <v>11</v>
      </c>
      <c r="E101" s="33" t="s">
        <v>21</v>
      </c>
      <c r="F101" s="33" t="s">
        <v>11</v>
      </c>
      <c r="G101" s="33" t="s">
        <v>20</v>
      </c>
      <c r="H101" s="33" t="s">
        <v>11</v>
      </c>
      <c r="I101" s="33" t="s">
        <v>19</v>
      </c>
      <c r="J101" s="33" t="s">
        <v>12</v>
      </c>
      <c r="K101" s="33" t="s">
        <v>11</v>
      </c>
      <c r="L101" s="33" t="s">
        <v>12</v>
      </c>
      <c r="M101" s="33" t="s">
        <v>12</v>
      </c>
      <c r="N101" s="33" t="s">
        <v>11</v>
      </c>
      <c r="O101" s="33" t="s">
        <v>19</v>
      </c>
      <c r="P101" s="33" t="s">
        <v>18</v>
      </c>
      <c r="Q101" s="33" t="s">
        <v>85</v>
      </c>
      <c r="R101" s="136"/>
      <c r="S101" s="130"/>
      <c r="T101" s="39"/>
      <c r="U101" s="39"/>
      <c r="V101" s="39"/>
      <c r="W101" s="39"/>
      <c r="X101" s="36">
        <v>40800</v>
      </c>
      <c r="Y101" s="36">
        <v>45990</v>
      </c>
      <c r="Z101" s="37">
        <f>X101</f>
        <v>40800</v>
      </c>
      <c r="AA101" s="35">
        <v>2020</v>
      </c>
      <c r="AB101" s="78"/>
      <c r="AC101" s="87"/>
      <c r="AD101" s="88"/>
      <c r="AE101" s="89"/>
    </row>
    <row r="102" spans="1:31" s="26" customFormat="1" ht="29.25" x14ac:dyDescent="0.25">
      <c r="A102" s="24"/>
      <c r="B102" s="24"/>
      <c r="C102" s="24"/>
      <c r="D102" s="24"/>
      <c r="E102" s="24"/>
      <c r="F102" s="24"/>
      <c r="G102" s="24"/>
      <c r="H102" s="24"/>
      <c r="I102" s="25"/>
      <c r="J102" s="24"/>
      <c r="K102" s="24"/>
      <c r="L102" s="24"/>
      <c r="M102" s="24"/>
      <c r="N102" s="24"/>
      <c r="O102" s="24"/>
      <c r="P102" s="24"/>
      <c r="Q102" s="24"/>
      <c r="R102" s="23" t="s">
        <v>45</v>
      </c>
      <c r="S102" s="10" t="s">
        <v>35</v>
      </c>
      <c r="T102" s="14"/>
      <c r="U102" s="14"/>
      <c r="V102" s="14"/>
      <c r="W102" s="14"/>
      <c r="X102" s="14"/>
      <c r="Y102" s="14">
        <v>1</v>
      </c>
      <c r="Z102" s="6">
        <f>Y102</f>
        <v>1</v>
      </c>
      <c r="AA102" s="10">
        <v>2020</v>
      </c>
      <c r="AB102" s="78"/>
      <c r="AC102" s="87"/>
      <c r="AD102" s="88"/>
      <c r="AE102" s="89"/>
    </row>
    <row r="103" spans="1:31" s="26" customFormat="1" ht="30" x14ac:dyDescent="0.25">
      <c r="A103" s="24"/>
      <c r="B103" s="24"/>
      <c r="C103" s="24"/>
      <c r="D103" s="24"/>
      <c r="E103" s="24"/>
      <c r="F103" s="24"/>
      <c r="G103" s="24"/>
      <c r="H103" s="24"/>
      <c r="I103" s="25"/>
      <c r="J103" s="24"/>
      <c r="K103" s="24"/>
      <c r="L103" s="24"/>
      <c r="M103" s="24"/>
      <c r="N103" s="24"/>
      <c r="O103" s="24"/>
      <c r="P103" s="24"/>
      <c r="Q103" s="24"/>
      <c r="R103" s="12" t="s">
        <v>111</v>
      </c>
      <c r="S103" s="10" t="s">
        <v>1</v>
      </c>
      <c r="T103" s="14"/>
      <c r="U103" s="14"/>
      <c r="V103" s="8"/>
      <c r="W103" s="8"/>
      <c r="X103" s="8">
        <v>90</v>
      </c>
      <c r="Y103" s="8">
        <v>100</v>
      </c>
      <c r="Z103" s="5">
        <v>100</v>
      </c>
      <c r="AA103" s="13">
        <v>2020</v>
      </c>
      <c r="AB103" s="78"/>
      <c r="AC103" s="87"/>
      <c r="AD103" s="88"/>
      <c r="AE103" s="89"/>
    </row>
    <row r="104" spans="1:31" s="26" customFormat="1" ht="27.6" customHeight="1" x14ac:dyDescent="0.25">
      <c r="A104" s="33" t="s">
        <v>11</v>
      </c>
      <c r="B104" s="33" t="s">
        <v>12</v>
      </c>
      <c r="C104" s="33" t="s">
        <v>13</v>
      </c>
      <c r="D104" s="33" t="s">
        <v>11</v>
      </c>
      <c r="E104" s="33" t="s">
        <v>21</v>
      </c>
      <c r="F104" s="33" t="s">
        <v>11</v>
      </c>
      <c r="G104" s="33" t="s">
        <v>20</v>
      </c>
      <c r="H104" s="33" t="s">
        <v>11</v>
      </c>
      <c r="I104" s="33" t="s">
        <v>19</v>
      </c>
      <c r="J104" s="33" t="s">
        <v>12</v>
      </c>
      <c r="K104" s="33" t="s">
        <v>11</v>
      </c>
      <c r="L104" s="33" t="s">
        <v>12</v>
      </c>
      <c r="M104" s="33" t="s">
        <v>11</v>
      </c>
      <c r="N104" s="33" t="s">
        <v>11</v>
      </c>
      <c r="O104" s="33" t="s">
        <v>11</v>
      </c>
      <c r="P104" s="33" t="s">
        <v>11</v>
      </c>
      <c r="Q104" s="33" t="s">
        <v>11</v>
      </c>
      <c r="R104" s="134" t="s">
        <v>253</v>
      </c>
      <c r="S104" s="128" t="s">
        <v>40</v>
      </c>
      <c r="T104" s="39"/>
      <c r="U104" s="39"/>
      <c r="V104" s="39"/>
      <c r="W104" s="39"/>
      <c r="X104" s="37">
        <f>X105+X106</f>
        <v>17421.8</v>
      </c>
      <c r="Y104" s="37">
        <f>Y105+Y106</f>
        <v>17431.2</v>
      </c>
      <c r="Z104" s="37">
        <f>Z105+Z106</f>
        <v>34853</v>
      </c>
      <c r="AA104" s="35">
        <v>2020</v>
      </c>
      <c r="AB104" s="78"/>
      <c r="AC104" s="87"/>
      <c r="AD104" s="88"/>
      <c r="AE104" s="89"/>
    </row>
    <row r="105" spans="1:31" s="26" customFormat="1" ht="29.45" customHeight="1" x14ac:dyDescent="0.25">
      <c r="A105" s="33" t="s">
        <v>11</v>
      </c>
      <c r="B105" s="33" t="s">
        <v>12</v>
      </c>
      <c r="C105" s="33" t="s">
        <v>13</v>
      </c>
      <c r="D105" s="33" t="s">
        <v>11</v>
      </c>
      <c r="E105" s="33" t="s">
        <v>21</v>
      </c>
      <c r="F105" s="33" t="s">
        <v>11</v>
      </c>
      <c r="G105" s="33" t="s">
        <v>20</v>
      </c>
      <c r="H105" s="33" t="s">
        <v>11</v>
      </c>
      <c r="I105" s="33" t="s">
        <v>19</v>
      </c>
      <c r="J105" s="33" t="s">
        <v>12</v>
      </c>
      <c r="K105" s="33" t="s">
        <v>11</v>
      </c>
      <c r="L105" s="33" t="s">
        <v>12</v>
      </c>
      <c r="M105" s="33" t="s">
        <v>65</v>
      </c>
      <c r="N105" s="33" t="s">
        <v>11</v>
      </c>
      <c r="O105" s="33" t="s">
        <v>19</v>
      </c>
      <c r="P105" s="33" t="s">
        <v>18</v>
      </c>
      <c r="Q105" s="33" t="s">
        <v>86</v>
      </c>
      <c r="R105" s="135"/>
      <c r="S105" s="129"/>
      <c r="T105" s="39"/>
      <c r="U105" s="39"/>
      <c r="V105" s="39"/>
      <c r="W105" s="39"/>
      <c r="X105" s="36">
        <f>2500+5000-4023</f>
        <v>3477</v>
      </c>
      <c r="Y105" s="36">
        <v>1743.1</v>
      </c>
      <c r="Z105" s="37">
        <f>X105+Y105</f>
        <v>5220.1000000000004</v>
      </c>
      <c r="AA105" s="35">
        <v>2020</v>
      </c>
      <c r="AB105" s="78"/>
      <c r="AC105" s="87"/>
      <c r="AD105" s="88"/>
      <c r="AE105" s="89"/>
    </row>
    <row r="106" spans="1:31" s="26" customFormat="1" ht="25.9" customHeight="1" x14ac:dyDescent="0.25">
      <c r="A106" s="33" t="s">
        <v>11</v>
      </c>
      <c r="B106" s="33" t="s">
        <v>12</v>
      </c>
      <c r="C106" s="33" t="s">
        <v>13</v>
      </c>
      <c r="D106" s="33" t="s">
        <v>11</v>
      </c>
      <c r="E106" s="33" t="s">
        <v>21</v>
      </c>
      <c r="F106" s="33" t="s">
        <v>11</v>
      </c>
      <c r="G106" s="33" t="s">
        <v>20</v>
      </c>
      <c r="H106" s="33" t="s">
        <v>11</v>
      </c>
      <c r="I106" s="33" t="s">
        <v>19</v>
      </c>
      <c r="J106" s="33" t="s">
        <v>12</v>
      </c>
      <c r="K106" s="33" t="s">
        <v>11</v>
      </c>
      <c r="L106" s="33" t="s">
        <v>12</v>
      </c>
      <c r="M106" s="33" t="s">
        <v>12</v>
      </c>
      <c r="N106" s="33" t="s">
        <v>11</v>
      </c>
      <c r="O106" s="33" t="s">
        <v>19</v>
      </c>
      <c r="P106" s="33" t="s">
        <v>18</v>
      </c>
      <c r="Q106" s="33" t="s">
        <v>86</v>
      </c>
      <c r="R106" s="136"/>
      <c r="S106" s="130"/>
      <c r="T106" s="39"/>
      <c r="U106" s="39"/>
      <c r="V106" s="39"/>
      <c r="W106" s="39"/>
      <c r="X106" s="36">
        <f>30000-16055.2</f>
        <v>13944.8</v>
      </c>
      <c r="Y106" s="36">
        <v>15688.1</v>
      </c>
      <c r="Z106" s="37">
        <f>X106+Y106</f>
        <v>29632.9</v>
      </c>
      <c r="AA106" s="35">
        <v>2020</v>
      </c>
      <c r="AB106" s="78"/>
      <c r="AC106" s="87"/>
      <c r="AD106" s="88"/>
      <c r="AE106" s="89"/>
    </row>
    <row r="107" spans="1:31" s="26" customFormat="1" ht="29.25" x14ac:dyDescent="0.25">
      <c r="A107" s="24"/>
      <c r="B107" s="24"/>
      <c r="C107" s="24"/>
      <c r="D107" s="24"/>
      <c r="E107" s="24"/>
      <c r="F107" s="24"/>
      <c r="G107" s="24"/>
      <c r="H107" s="24"/>
      <c r="I107" s="25"/>
      <c r="J107" s="24"/>
      <c r="K107" s="24"/>
      <c r="L107" s="24"/>
      <c r="M107" s="24"/>
      <c r="N107" s="24"/>
      <c r="O107" s="24"/>
      <c r="P107" s="24"/>
      <c r="Q107" s="24"/>
      <c r="R107" s="23" t="s">
        <v>45</v>
      </c>
      <c r="S107" s="10" t="s">
        <v>35</v>
      </c>
      <c r="T107" s="14"/>
      <c r="U107" s="14"/>
      <c r="V107" s="14"/>
      <c r="W107" s="14"/>
      <c r="X107" s="14"/>
      <c r="Y107" s="14">
        <v>1</v>
      </c>
      <c r="Z107" s="6">
        <f>Y107</f>
        <v>1</v>
      </c>
      <c r="AA107" s="10">
        <v>2020</v>
      </c>
      <c r="AB107" s="78"/>
      <c r="AC107" s="87"/>
      <c r="AD107" s="88"/>
      <c r="AE107" s="89"/>
    </row>
    <row r="108" spans="1:31" s="26" customFormat="1" ht="30" x14ac:dyDescent="0.25">
      <c r="A108" s="24"/>
      <c r="B108" s="24"/>
      <c r="C108" s="24"/>
      <c r="D108" s="24"/>
      <c r="E108" s="24"/>
      <c r="F108" s="24"/>
      <c r="G108" s="24"/>
      <c r="H108" s="24"/>
      <c r="I108" s="25"/>
      <c r="J108" s="24"/>
      <c r="K108" s="24"/>
      <c r="L108" s="24"/>
      <c r="M108" s="24"/>
      <c r="N108" s="24"/>
      <c r="O108" s="24"/>
      <c r="P108" s="24"/>
      <c r="Q108" s="24"/>
      <c r="R108" s="12" t="s">
        <v>95</v>
      </c>
      <c r="S108" s="10" t="s">
        <v>1</v>
      </c>
      <c r="T108" s="14"/>
      <c r="U108" s="14"/>
      <c r="V108" s="8"/>
      <c r="W108" s="8"/>
      <c r="X108" s="8">
        <v>90</v>
      </c>
      <c r="Y108" s="8">
        <v>100</v>
      </c>
      <c r="Z108" s="5">
        <f>Y108</f>
        <v>100</v>
      </c>
      <c r="AA108" s="13">
        <v>2020</v>
      </c>
      <c r="AB108" s="78"/>
      <c r="AC108" s="87"/>
      <c r="AD108" s="88"/>
      <c r="AE108" s="89"/>
    </row>
    <row r="109" spans="1:31" s="26" customFormat="1" ht="36.6" customHeight="1" x14ac:dyDescent="0.25">
      <c r="A109" s="33" t="s">
        <v>11</v>
      </c>
      <c r="B109" s="33" t="s">
        <v>12</v>
      </c>
      <c r="C109" s="33" t="s">
        <v>13</v>
      </c>
      <c r="D109" s="33" t="s">
        <v>11</v>
      </c>
      <c r="E109" s="33" t="s">
        <v>21</v>
      </c>
      <c r="F109" s="33" t="s">
        <v>11</v>
      </c>
      <c r="G109" s="33" t="s">
        <v>20</v>
      </c>
      <c r="H109" s="33" t="s">
        <v>11</v>
      </c>
      <c r="I109" s="33" t="s">
        <v>19</v>
      </c>
      <c r="J109" s="33" t="s">
        <v>12</v>
      </c>
      <c r="K109" s="33" t="s">
        <v>11</v>
      </c>
      <c r="L109" s="33" t="s">
        <v>12</v>
      </c>
      <c r="M109" s="33" t="s">
        <v>11</v>
      </c>
      <c r="N109" s="33" t="s">
        <v>11</v>
      </c>
      <c r="O109" s="33" t="s">
        <v>11</v>
      </c>
      <c r="P109" s="33" t="s">
        <v>11</v>
      </c>
      <c r="Q109" s="33" t="s">
        <v>11</v>
      </c>
      <c r="R109" s="134" t="s">
        <v>110</v>
      </c>
      <c r="S109" s="128" t="s">
        <v>40</v>
      </c>
      <c r="T109" s="39"/>
      <c r="U109" s="39"/>
      <c r="V109" s="39"/>
      <c r="W109" s="39"/>
      <c r="X109" s="37">
        <f>X111+X112</f>
        <v>5445</v>
      </c>
      <c r="Y109" s="37">
        <f>Y110</f>
        <v>5445</v>
      </c>
      <c r="Z109" s="37">
        <f>Z110+Z111+Z112</f>
        <v>10890</v>
      </c>
      <c r="AA109" s="35">
        <v>2020</v>
      </c>
      <c r="AB109" s="78"/>
      <c r="AC109" s="87"/>
      <c r="AD109" s="88"/>
      <c r="AE109" s="89"/>
    </row>
    <row r="110" spans="1:31" s="26" customFormat="1" ht="36.6" customHeight="1" x14ac:dyDescent="0.25">
      <c r="A110" s="33" t="s">
        <v>11</v>
      </c>
      <c r="B110" s="33" t="s">
        <v>12</v>
      </c>
      <c r="C110" s="33" t="s">
        <v>13</v>
      </c>
      <c r="D110" s="33" t="s">
        <v>11</v>
      </c>
      <c r="E110" s="33" t="s">
        <v>21</v>
      </c>
      <c r="F110" s="33" t="s">
        <v>11</v>
      </c>
      <c r="G110" s="33" t="s">
        <v>20</v>
      </c>
      <c r="H110" s="33" t="s">
        <v>11</v>
      </c>
      <c r="I110" s="33" t="s">
        <v>19</v>
      </c>
      <c r="J110" s="33" t="s">
        <v>12</v>
      </c>
      <c r="K110" s="33" t="s">
        <v>11</v>
      </c>
      <c r="L110" s="33" t="s">
        <v>12</v>
      </c>
      <c r="M110" s="33" t="s">
        <v>11</v>
      </c>
      <c r="N110" s="33" t="s">
        <v>11</v>
      </c>
      <c r="O110" s="33" t="s">
        <v>11</v>
      </c>
      <c r="P110" s="33" t="s">
        <v>22</v>
      </c>
      <c r="Q110" s="33" t="s">
        <v>27</v>
      </c>
      <c r="R110" s="135"/>
      <c r="S110" s="129"/>
      <c r="T110" s="39"/>
      <c r="U110" s="39"/>
      <c r="V110" s="39"/>
      <c r="W110" s="39"/>
      <c r="X110" s="37"/>
      <c r="Y110" s="36">
        <v>5445</v>
      </c>
      <c r="Z110" s="37">
        <f>Y110</f>
        <v>5445</v>
      </c>
      <c r="AA110" s="35">
        <v>2020</v>
      </c>
      <c r="AB110" s="78"/>
      <c r="AC110" s="87"/>
      <c r="AD110" s="88"/>
      <c r="AE110" s="89"/>
    </row>
    <row r="111" spans="1:31" s="26" customFormat="1" ht="39.6" customHeight="1" x14ac:dyDescent="0.25">
      <c r="A111" s="33" t="s">
        <v>11</v>
      </c>
      <c r="B111" s="33" t="s">
        <v>12</v>
      </c>
      <c r="C111" s="33" t="s">
        <v>13</v>
      </c>
      <c r="D111" s="33" t="s">
        <v>11</v>
      </c>
      <c r="E111" s="33" t="s">
        <v>21</v>
      </c>
      <c r="F111" s="33" t="s">
        <v>11</v>
      </c>
      <c r="G111" s="33" t="s">
        <v>20</v>
      </c>
      <c r="H111" s="33" t="s">
        <v>11</v>
      </c>
      <c r="I111" s="33" t="s">
        <v>19</v>
      </c>
      <c r="J111" s="33" t="s">
        <v>12</v>
      </c>
      <c r="K111" s="33" t="s">
        <v>11</v>
      </c>
      <c r="L111" s="33" t="s">
        <v>12</v>
      </c>
      <c r="M111" s="33" t="s">
        <v>65</v>
      </c>
      <c r="N111" s="33" t="s">
        <v>11</v>
      </c>
      <c r="O111" s="33" t="s">
        <v>19</v>
      </c>
      <c r="P111" s="33" t="s">
        <v>18</v>
      </c>
      <c r="Q111" s="33" t="s">
        <v>89</v>
      </c>
      <c r="R111" s="135"/>
      <c r="S111" s="129"/>
      <c r="T111" s="39"/>
      <c r="U111" s="39"/>
      <c r="V111" s="39"/>
      <c r="W111" s="39"/>
      <c r="X111" s="36">
        <f>2420-1331</f>
        <v>1089</v>
      </c>
      <c r="Y111" s="103"/>
      <c r="Z111" s="37">
        <f>X111</f>
        <v>1089</v>
      </c>
      <c r="AA111" s="35">
        <v>2019</v>
      </c>
      <c r="AB111" s="78"/>
      <c r="AC111" s="87"/>
      <c r="AD111" s="88"/>
      <c r="AE111" s="89"/>
    </row>
    <row r="112" spans="1:31" s="26" customFormat="1" ht="37.9" customHeight="1" x14ac:dyDescent="0.25">
      <c r="A112" s="33" t="s">
        <v>11</v>
      </c>
      <c r="B112" s="33" t="s">
        <v>12</v>
      </c>
      <c r="C112" s="33" t="s">
        <v>13</v>
      </c>
      <c r="D112" s="33" t="s">
        <v>11</v>
      </c>
      <c r="E112" s="33" t="s">
        <v>21</v>
      </c>
      <c r="F112" s="33" t="s">
        <v>11</v>
      </c>
      <c r="G112" s="33" t="s">
        <v>20</v>
      </c>
      <c r="H112" s="33" t="s">
        <v>11</v>
      </c>
      <c r="I112" s="33" t="s">
        <v>19</v>
      </c>
      <c r="J112" s="33" t="s">
        <v>12</v>
      </c>
      <c r="K112" s="33" t="s">
        <v>11</v>
      </c>
      <c r="L112" s="33" t="s">
        <v>12</v>
      </c>
      <c r="M112" s="33" t="s">
        <v>12</v>
      </c>
      <c r="N112" s="33" t="s">
        <v>11</v>
      </c>
      <c r="O112" s="33" t="s">
        <v>19</v>
      </c>
      <c r="P112" s="33" t="s">
        <v>18</v>
      </c>
      <c r="Q112" s="33" t="s">
        <v>89</v>
      </c>
      <c r="R112" s="136"/>
      <c r="S112" s="130"/>
      <c r="T112" s="39"/>
      <c r="U112" s="39"/>
      <c r="V112" s="39"/>
      <c r="W112" s="39"/>
      <c r="X112" s="36">
        <f>9680-5324</f>
        <v>4356</v>
      </c>
      <c r="Y112" s="103"/>
      <c r="Z112" s="37">
        <f>X112</f>
        <v>4356</v>
      </c>
      <c r="AA112" s="35">
        <v>2019</v>
      </c>
      <c r="AB112" s="78"/>
      <c r="AC112" s="87"/>
      <c r="AD112" s="88"/>
      <c r="AE112" s="89"/>
    </row>
    <row r="113" spans="1:32" s="26" customFormat="1" ht="29.25" x14ac:dyDescent="0.25">
      <c r="A113" s="24"/>
      <c r="B113" s="24"/>
      <c r="C113" s="24"/>
      <c r="D113" s="24"/>
      <c r="E113" s="24"/>
      <c r="F113" s="24"/>
      <c r="G113" s="24"/>
      <c r="H113" s="24"/>
      <c r="I113" s="25"/>
      <c r="J113" s="24"/>
      <c r="K113" s="24"/>
      <c r="L113" s="24"/>
      <c r="M113" s="24"/>
      <c r="N113" s="24"/>
      <c r="O113" s="24"/>
      <c r="P113" s="24"/>
      <c r="Q113" s="24"/>
      <c r="R113" s="23" t="s">
        <v>45</v>
      </c>
      <c r="S113" s="10" t="s">
        <v>35</v>
      </c>
      <c r="T113" s="14"/>
      <c r="U113" s="14"/>
      <c r="V113" s="14"/>
      <c r="W113" s="14"/>
      <c r="X113" s="14">
        <v>1</v>
      </c>
      <c r="Y113" s="14">
        <v>1</v>
      </c>
      <c r="Z113" s="6">
        <f>X113</f>
        <v>1</v>
      </c>
      <c r="AA113" s="10">
        <v>2020</v>
      </c>
      <c r="AB113" s="78"/>
      <c r="AC113" s="87"/>
      <c r="AD113" s="88"/>
      <c r="AE113" s="89"/>
    </row>
    <row r="114" spans="1:32" s="26" customFormat="1" ht="48" customHeight="1" x14ac:dyDescent="0.25">
      <c r="A114" s="33" t="s">
        <v>11</v>
      </c>
      <c r="B114" s="33" t="s">
        <v>12</v>
      </c>
      <c r="C114" s="33" t="s">
        <v>13</v>
      </c>
      <c r="D114" s="33" t="s">
        <v>11</v>
      </c>
      <c r="E114" s="33" t="s">
        <v>21</v>
      </c>
      <c r="F114" s="33" t="s">
        <v>12</v>
      </c>
      <c r="G114" s="33" t="s">
        <v>13</v>
      </c>
      <c r="H114" s="33" t="s">
        <v>11</v>
      </c>
      <c r="I114" s="33" t="s">
        <v>19</v>
      </c>
      <c r="J114" s="33" t="s">
        <v>12</v>
      </c>
      <c r="K114" s="33" t="s">
        <v>11</v>
      </c>
      <c r="L114" s="33" t="s">
        <v>12</v>
      </c>
      <c r="M114" s="33" t="s">
        <v>97</v>
      </c>
      <c r="N114" s="33" t="s">
        <v>22</v>
      </c>
      <c r="O114" s="33" t="s">
        <v>19</v>
      </c>
      <c r="P114" s="33" t="s">
        <v>21</v>
      </c>
      <c r="Q114" s="33" t="s">
        <v>11</v>
      </c>
      <c r="R114" s="38" t="s">
        <v>103</v>
      </c>
      <c r="S114" s="35" t="s">
        <v>40</v>
      </c>
      <c r="T114" s="39"/>
      <c r="U114" s="39"/>
      <c r="V114" s="39"/>
      <c r="W114" s="39"/>
      <c r="X114" s="39"/>
      <c r="Y114" s="37">
        <f xml:space="preserve">                                              4966.7+145596.5+104+3144.1</f>
        <v>153811.30000000002</v>
      </c>
      <c r="Z114" s="37">
        <f>Y114</f>
        <v>153811.30000000002</v>
      </c>
      <c r="AA114" s="35">
        <v>2020</v>
      </c>
      <c r="AB114" s="78"/>
      <c r="AC114" s="87"/>
      <c r="AD114" s="88"/>
      <c r="AE114" s="89"/>
    </row>
    <row r="115" spans="1:32" s="26" customFormat="1" ht="30" x14ac:dyDescent="0.25">
      <c r="A115" s="24"/>
      <c r="B115" s="24"/>
      <c r="C115" s="24"/>
      <c r="D115" s="24"/>
      <c r="E115" s="24"/>
      <c r="F115" s="24"/>
      <c r="G115" s="24"/>
      <c r="H115" s="24"/>
      <c r="I115" s="25"/>
      <c r="J115" s="24"/>
      <c r="K115" s="24"/>
      <c r="L115" s="24"/>
      <c r="M115" s="24"/>
      <c r="N115" s="24"/>
      <c r="O115" s="24"/>
      <c r="P115" s="24"/>
      <c r="Q115" s="24"/>
      <c r="R115" s="64" t="s">
        <v>104</v>
      </c>
      <c r="S115" s="44" t="s">
        <v>96</v>
      </c>
      <c r="T115" s="14"/>
      <c r="U115" s="14"/>
      <c r="V115" s="14"/>
      <c r="W115" s="14"/>
      <c r="X115" s="14"/>
      <c r="Y115" s="125">
        <v>88.4</v>
      </c>
      <c r="Z115" s="65">
        <f>Y115</f>
        <v>88.4</v>
      </c>
      <c r="AA115" s="10">
        <v>2020</v>
      </c>
      <c r="AB115" s="78"/>
      <c r="AC115" s="87"/>
      <c r="AD115" s="88"/>
      <c r="AE115" s="89"/>
    </row>
    <row r="116" spans="1:32" s="26" customFormat="1" ht="30" x14ac:dyDescent="0.25">
      <c r="A116" s="24"/>
      <c r="B116" s="24"/>
      <c r="C116" s="24"/>
      <c r="D116" s="24"/>
      <c r="E116" s="24"/>
      <c r="F116" s="24"/>
      <c r="G116" s="24"/>
      <c r="H116" s="24"/>
      <c r="I116" s="25"/>
      <c r="J116" s="24"/>
      <c r="K116" s="24"/>
      <c r="L116" s="24"/>
      <c r="M116" s="24"/>
      <c r="N116" s="24"/>
      <c r="O116" s="24"/>
      <c r="P116" s="24"/>
      <c r="Q116" s="24"/>
      <c r="R116" s="12" t="s">
        <v>95</v>
      </c>
      <c r="S116" s="10" t="s">
        <v>1</v>
      </c>
      <c r="T116" s="14"/>
      <c r="U116" s="14"/>
      <c r="V116" s="8"/>
      <c r="W116" s="8"/>
      <c r="X116" s="8"/>
      <c r="Y116" s="8">
        <v>100</v>
      </c>
      <c r="Z116" s="5">
        <f>X116+Y116</f>
        <v>100</v>
      </c>
      <c r="AA116" s="13">
        <v>2020</v>
      </c>
      <c r="AB116" s="78"/>
      <c r="AC116" s="87"/>
      <c r="AD116" s="88"/>
      <c r="AE116" s="89"/>
    </row>
    <row r="117" spans="1:32" s="45" customFormat="1" ht="45.6" customHeight="1" x14ac:dyDescent="0.25">
      <c r="A117" s="33" t="s">
        <v>11</v>
      </c>
      <c r="B117" s="33" t="s">
        <v>12</v>
      </c>
      <c r="C117" s="33" t="s">
        <v>13</v>
      </c>
      <c r="D117" s="33" t="s">
        <v>11</v>
      </c>
      <c r="E117" s="33" t="s">
        <v>21</v>
      </c>
      <c r="F117" s="33" t="s">
        <v>11</v>
      </c>
      <c r="G117" s="33" t="s">
        <v>20</v>
      </c>
      <c r="H117" s="33" t="s">
        <v>11</v>
      </c>
      <c r="I117" s="33" t="s">
        <v>19</v>
      </c>
      <c r="J117" s="33" t="s">
        <v>12</v>
      </c>
      <c r="K117" s="33" t="s">
        <v>11</v>
      </c>
      <c r="L117" s="33" t="s">
        <v>12</v>
      </c>
      <c r="M117" s="33" t="s">
        <v>11</v>
      </c>
      <c r="N117" s="33" t="s">
        <v>11</v>
      </c>
      <c r="O117" s="33" t="s">
        <v>11</v>
      </c>
      <c r="P117" s="33" t="s">
        <v>22</v>
      </c>
      <c r="Q117" s="33" t="s">
        <v>22</v>
      </c>
      <c r="R117" s="34" t="s">
        <v>254</v>
      </c>
      <c r="S117" s="35" t="s">
        <v>40</v>
      </c>
      <c r="T117" s="40"/>
      <c r="U117" s="40"/>
      <c r="V117" s="40"/>
      <c r="W117" s="40"/>
      <c r="X117" s="40"/>
      <c r="Y117" s="37">
        <f>2700-283.5</f>
        <v>2416.5</v>
      </c>
      <c r="Z117" s="37">
        <f>Y117</f>
        <v>2416.5</v>
      </c>
      <c r="AA117" s="35">
        <v>2020</v>
      </c>
      <c r="AB117" s="78"/>
      <c r="AC117" s="90"/>
      <c r="AD117" s="91"/>
      <c r="AE117" s="92"/>
    </row>
    <row r="118" spans="1:32" s="26" customFormat="1" ht="32.450000000000003" customHeight="1" x14ac:dyDescent="0.25">
      <c r="A118" s="24"/>
      <c r="B118" s="24"/>
      <c r="C118" s="24"/>
      <c r="D118" s="24"/>
      <c r="E118" s="24"/>
      <c r="F118" s="24"/>
      <c r="G118" s="24"/>
      <c r="H118" s="24"/>
      <c r="I118" s="25"/>
      <c r="J118" s="24"/>
      <c r="K118" s="24"/>
      <c r="L118" s="24"/>
      <c r="M118" s="24"/>
      <c r="N118" s="24"/>
      <c r="O118" s="24"/>
      <c r="P118" s="24"/>
      <c r="Q118" s="24"/>
      <c r="R118" s="23" t="s">
        <v>45</v>
      </c>
      <c r="S118" s="10" t="s">
        <v>35</v>
      </c>
      <c r="T118" s="14"/>
      <c r="U118" s="14"/>
      <c r="V118" s="14"/>
      <c r="W118" s="14"/>
      <c r="X118" s="14"/>
      <c r="Y118" s="14">
        <v>1</v>
      </c>
      <c r="Z118" s="6">
        <v>1</v>
      </c>
      <c r="AA118" s="10">
        <v>2020</v>
      </c>
      <c r="AB118" s="78"/>
      <c r="AC118" s="87"/>
      <c r="AD118" s="88"/>
      <c r="AE118" s="89"/>
    </row>
    <row r="119" spans="1:32" s="26" customFormat="1" ht="55.9" customHeight="1" x14ac:dyDescent="0.25">
      <c r="A119" s="33" t="s">
        <v>11</v>
      </c>
      <c r="B119" s="33" t="s">
        <v>12</v>
      </c>
      <c r="C119" s="33" t="s">
        <v>13</v>
      </c>
      <c r="D119" s="33" t="s">
        <v>11</v>
      </c>
      <c r="E119" s="33" t="s">
        <v>21</v>
      </c>
      <c r="F119" s="33" t="s">
        <v>12</v>
      </c>
      <c r="G119" s="33" t="s">
        <v>13</v>
      </c>
      <c r="H119" s="33" t="s">
        <v>27</v>
      </c>
      <c r="I119" s="33" t="s">
        <v>11</v>
      </c>
      <c r="J119" s="33" t="s">
        <v>22</v>
      </c>
      <c r="K119" s="33" t="s">
        <v>12</v>
      </c>
      <c r="L119" s="33" t="s">
        <v>18</v>
      </c>
      <c r="M119" s="33" t="s">
        <v>11</v>
      </c>
      <c r="N119" s="33" t="s">
        <v>11</v>
      </c>
      <c r="O119" s="33" t="s">
        <v>11</v>
      </c>
      <c r="P119" s="33" t="s">
        <v>12</v>
      </c>
      <c r="Q119" s="33" t="s">
        <v>21</v>
      </c>
      <c r="R119" s="38" t="s">
        <v>105</v>
      </c>
      <c r="S119" s="35" t="s">
        <v>40</v>
      </c>
      <c r="T119" s="40"/>
      <c r="U119" s="40"/>
      <c r="V119" s="40"/>
      <c r="W119" s="40"/>
      <c r="X119" s="37">
        <v>1000</v>
      </c>
      <c r="Y119" s="102"/>
      <c r="Z119" s="37">
        <f>Y119+X119</f>
        <v>1000</v>
      </c>
      <c r="AA119" s="35">
        <v>2019</v>
      </c>
      <c r="AB119" s="78"/>
      <c r="AC119" s="87"/>
      <c r="AD119" s="88"/>
      <c r="AE119" s="89"/>
    </row>
    <row r="120" spans="1:32" s="26" customFormat="1" ht="32.450000000000003" customHeight="1" x14ac:dyDescent="0.25">
      <c r="A120" s="24"/>
      <c r="B120" s="24"/>
      <c r="C120" s="24"/>
      <c r="D120" s="24"/>
      <c r="E120" s="24"/>
      <c r="F120" s="24"/>
      <c r="G120" s="24"/>
      <c r="H120" s="24"/>
      <c r="I120" s="25"/>
      <c r="J120" s="24"/>
      <c r="K120" s="24"/>
      <c r="L120" s="24"/>
      <c r="M120" s="24"/>
      <c r="N120" s="24"/>
      <c r="O120" s="24"/>
      <c r="P120" s="24"/>
      <c r="Q120" s="24"/>
      <c r="R120" s="23" t="s">
        <v>45</v>
      </c>
      <c r="S120" s="10" t="s">
        <v>35</v>
      </c>
      <c r="T120" s="14"/>
      <c r="U120" s="14"/>
      <c r="V120" s="14"/>
      <c r="W120" s="14"/>
      <c r="X120" s="14">
        <v>1</v>
      </c>
      <c r="Y120" s="100"/>
      <c r="Z120" s="6">
        <v>1</v>
      </c>
      <c r="AA120" s="10">
        <v>2019</v>
      </c>
      <c r="AB120" s="78"/>
      <c r="AC120" s="110" t="s">
        <v>278</v>
      </c>
      <c r="AD120" s="88"/>
      <c r="AE120" s="89"/>
    </row>
    <row r="121" spans="1:32" s="26" customFormat="1" ht="32.450000000000003" hidden="1" customHeight="1" x14ac:dyDescent="0.25">
      <c r="A121" s="33" t="s">
        <v>11</v>
      </c>
      <c r="B121" s="33" t="s">
        <v>12</v>
      </c>
      <c r="C121" s="33" t="s">
        <v>13</v>
      </c>
      <c r="D121" s="33" t="s">
        <v>11</v>
      </c>
      <c r="E121" s="33" t="s">
        <v>21</v>
      </c>
      <c r="F121" s="33" t="s">
        <v>11</v>
      </c>
      <c r="G121" s="33" t="s">
        <v>20</v>
      </c>
      <c r="H121" s="33" t="s">
        <v>11</v>
      </c>
      <c r="I121" s="33" t="s">
        <v>19</v>
      </c>
      <c r="J121" s="33" t="s">
        <v>12</v>
      </c>
      <c r="K121" s="33" t="s">
        <v>11</v>
      </c>
      <c r="L121" s="33" t="s">
        <v>12</v>
      </c>
      <c r="M121" s="33" t="s">
        <v>11</v>
      </c>
      <c r="N121" s="33" t="s">
        <v>11</v>
      </c>
      <c r="O121" s="33" t="s">
        <v>11</v>
      </c>
      <c r="P121" s="33" t="s">
        <v>22</v>
      </c>
      <c r="Q121" s="33" t="s">
        <v>13</v>
      </c>
      <c r="R121" s="76" t="s">
        <v>255</v>
      </c>
      <c r="S121" s="77" t="s">
        <v>40</v>
      </c>
      <c r="T121" s="40"/>
      <c r="U121" s="40"/>
      <c r="V121" s="40"/>
      <c r="W121" s="40"/>
      <c r="X121" s="40"/>
      <c r="Y121" s="102"/>
      <c r="Z121" s="37">
        <f>Y121</f>
        <v>0</v>
      </c>
      <c r="AA121" s="35">
        <v>2020</v>
      </c>
      <c r="AB121" s="78"/>
      <c r="AC121" s="87"/>
      <c r="AD121" s="88"/>
      <c r="AE121" s="89"/>
    </row>
    <row r="122" spans="1:32" s="26" customFormat="1" ht="42" hidden="1" customHeight="1" x14ac:dyDescent="0.25">
      <c r="A122" s="24"/>
      <c r="B122" s="24"/>
      <c r="C122" s="24"/>
      <c r="D122" s="24"/>
      <c r="E122" s="24"/>
      <c r="F122" s="24"/>
      <c r="G122" s="24"/>
      <c r="H122" s="24"/>
      <c r="I122" s="25"/>
      <c r="J122" s="24"/>
      <c r="K122" s="24"/>
      <c r="L122" s="24"/>
      <c r="M122" s="24"/>
      <c r="N122" s="24"/>
      <c r="O122" s="24"/>
      <c r="P122" s="24"/>
      <c r="Q122" s="24"/>
      <c r="R122" s="23" t="s">
        <v>45</v>
      </c>
      <c r="S122" s="10" t="s">
        <v>35</v>
      </c>
      <c r="T122" s="14"/>
      <c r="U122" s="14"/>
      <c r="V122" s="14"/>
      <c r="W122" s="14"/>
      <c r="X122" s="14"/>
      <c r="Y122" s="100">
        <v>1</v>
      </c>
      <c r="Z122" s="6">
        <v>1</v>
      </c>
      <c r="AA122" s="10">
        <v>2020</v>
      </c>
      <c r="AB122" s="78"/>
      <c r="AC122" s="87"/>
      <c r="AD122" s="88"/>
      <c r="AE122" s="89"/>
    </row>
    <row r="123" spans="1:32" s="31" customFormat="1" ht="42.75" x14ac:dyDescent="0.25">
      <c r="A123" s="66"/>
      <c r="B123" s="66"/>
      <c r="C123" s="66"/>
      <c r="D123" s="66" t="s">
        <v>11</v>
      </c>
      <c r="E123" s="66" t="s">
        <v>21</v>
      </c>
      <c r="F123" s="66" t="s">
        <v>11</v>
      </c>
      <c r="G123" s="66" t="s">
        <v>20</v>
      </c>
      <c r="H123" s="66" t="s">
        <v>11</v>
      </c>
      <c r="I123" s="66" t="s">
        <v>19</v>
      </c>
      <c r="J123" s="66" t="s">
        <v>12</v>
      </c>
      <c r="K123" s="66" t="s">
        <v>11</v>
      </c>
      <c r="L123" s="66" t="s">
        <v>13</v>
      </c>
      <c r="M123" s="66" t="s">
        <v>11</v>
      </c>
      <c r="N123" s="66" t="s">
        <v>11</v>
      </c>
      <c r="O123" s="66" t="s">
        <v>11</v>
      </c>
      <c r="P123" s="66" t="s">
        <v>11</v>
      </c>
      <c r="Q123" s="66" t="s">
        <v>11</v>
      </c>
      <c r="R123" s="67" t="s">
        <v>25</v>
      </c>
      <c r="S123" s="18" t="s">
        <v>40</v>
      </c>
      <c r="T123" s="11">
        <f>T128+T146</f>
        <v>259621.5</v>
      </c>
      <c r="U123" s="11">
        <f>U128+U146</f>
        <v>238774.5</v>
      </c>
      <c r="V123" s="11">
        <f>V127+V146</f>
        <v>637877.69999999995</v>
      </c>
      <c r="W123" s="11">
        <f>W127+W146</f>
        <v>235278.7</v>
      </c>
      <c r="X123" s="11">
        <f>X127+X146+X224</f>
        <v>1008896</v>
      </c>
      <c r="Y123" s="11">
        <f>Y127+Y146+Y224</f>
        <v>1769812.9</v>
      </c>
      <c r="Z123" s="11">
        <f>T123+U123+V123+W123+X123+Y123</f>
        <v>4150261.3</v>
      </c>
      <c r="AA123" s="18">
        <v>2020</v>
      </c>
      <c r="AB123" s="78"/>
      <c r="AC123" s="87"/>
      <c r="AD123" s="88"/>
      <c r="AE123" s="89"/>
      <c r="AF123" s="26"/>
    </row>
    <row r="124" spans="1:32" s="2" customFormat="1" ht="54" customHeight="1" x14ac:dyDescent="0.25">
      <c r="A124" s="24"/>
      <c r="B124" s="24"/>
      <c r="C124" s="24"/>
      <c r="D124" s="24"/>
      <c r="E124" s="24"/>
      <c r="F124" s="24"/>
      <c r="G124" s="24"/>
      <c r="H124" s="24"/>
      <c r="I124" s="25"/>
      <c r="J124" s="24"/>
      <c r="K124" s="24"/>
      <c r="L124" s="24"/>
      <c r="M124" s="24"/>
      <c r="N124" s="24"/>
      <c r="O124" s="24"/>
      <c r="P124" s="24"/>
      <c r="Q124" s="24"/>
      <c r="R124" s="23" t="s">
        <v>145</v>
      </c>
      <c r="S124" s="10" t="s">
        <v>41</v>
      </c>
      <c r="T124" s="8">
        <f>T139+T180</f>
        <v>223.1</v>
      </c>
      <c r="U124" s="8">
        <f t="shared" ref="U124:Y124" si="9">U139+U180</f>
        <v>315.7</v>
      </c>
      <c r="V124" s="8">
        <f t="shared" si="9"/>
        <v>104</v>
      </c>
      <c r="W124" s="8">
        <f t="shared" si="9"/>
        <v>134.80000000000001</v>
      </c>
      <c r="X124" s="8">
        <f t="shared" si="9"/>
        <v>12.1</v>
      </c>
      <c r="Y124" s="8">
        <f t="shared" si="9"/>
        <v>149.49699999999999</v>
      </c>
      <c r="Z124" s="5">
        <f>T124+U124+V124+W124+X124+Y124</f>
        <v>939.19699999999989</v>
      </c>
      <c r="AA124" s="10">
        <v>2020</v>
      </c>
      <c r="AB124" s="78"/>
      <c r="AC124" s="87"/>
      <c r="AD124" s="88"/>
      <c r="AE124" s="89"/>
      <c r="AF124" s="26"/>
    </row>
    <row r="125" spans="1:32" s="2" customFormat="1" ht="34.15" customHeight="1" x14ac:dyDescent="0.25">
      <c r="A125" s="24"/>
      <c r="B125" s="24"/>
      <c r="C125" s="24"/>
      <c r="D125" s="24"/>
      <c r="E125" s="24"/>
      <c r="F125" s="24"/>
      <c r="G125" s="24"/>
      <c r="H125" s="24"/>
      <c r="I125" s="25"/>
      <c r="J125" s="24"/>
      <c r="K125" s="24"/>
      <c r="L125" s="24"/>
      <c r="M125" s="24"/>
      <c r="N125" s="24"/>
      <c r="O125" s="24"/>
      <c r="P125" s="24"/>
      <c r="Q125" s="24"/>
      <c r="R125" s="23" t="s">
        <v>146</v>
      </c>
      <c r="S125" s="10" t="s">
        <v>41</v>
      </c>
      <c r="T125" s="8"/>
      <c r="U125" s="8"/>
      <c r="V125" s="8"/>
      <c r="W125" s="8">
        <f>W142+W222</f>
        <v>20.7</v>
      </c>
      <c r="X125" s="8"/>
      <c r="Y125" s="8">
        <f>Y142+Y222+Y230</f>
        <v>13.4406</v>
      </c>
      <c r="Z125" s="5">
        <f>T125+U125+V125+W125+X125+Y125</f>
        <v>34.140599999999999</v>
      </c>
      <c r="AA125" s="10">
        <v>2020</v>
      </c>
      <c r="AB125" s="78"/>
      <c r="AC125" s="87"/>
      <c r="AD125" s="88"/>
      <c r="AE125" s="89"/>
      <c r="AF125" s="26"/>
    </row>
    <row r="126" spans="1:32" s="2" customFormat="1" ht="51" customHeight="1" x14ac:dyDescent="0.25">
      <c r="A126" s="24"/>
      <c r="B126" s="24"/>
      <c r="C126" s="24"/>
      <c r="D126" s="24"/>
      <c r="E126" s="24"/>
      <c r="F126" s="24"/>
      <c r="G126" s="24"/>
      <c r="H126" s="24"/>
      <c r="I126" s="25"/>
      <c r="J126" s="24"/>
      <c r="K126" s="24"/>
      <c r="L126" s="24"/>
      <c r="M126" s="24"/>
      <c r="N126" s="24"/>
      <c r="O126" s="24"/>
      <c r="P126" s="24"/>
      <c r="Q126" s="24"/>
      <c r="R126" s="12" t="s">
        <v>147</v>
      </c>
      <c r="S126" s="10" t="s">
        <v>2</v>
      </c>
      <c r="T126" s="8"/>
      <c r="U126" s="8"/>
      <c r="V126" s="8"/>
      <c r="W126" s="8"/>
      <c r="X126" s="8">
        <f>X227</f>
        <v>35.6</v>
      </c>
      <c r="Y126" s="8">
        <f>Y223+Y227</f>
        <v>70.400000000000006</v>
      </c>
      <c r="Z126" s="5">
        <f>X126+Y126</f>
        <v>106</v>
      </c>
      <c r="AA126" s="10">
        <v>2020</v>
      </c>
      <c r="AB126" s="78"/>
      <c r="AC126" s="87"/>
      <c r="AD126" s="88"/>
      <c r="AE126" s="89"/>
      <c r="AF126" s="26"/>
    </row>
    <row r="127" spans="1:32" s="2" customFormat="1" ht="30" x14ac:dyDescent="0.25">
      <c r="A127" s="33" t="s">
        <v>11</v>
      </c>
      <c r="B127" s="33" t="s">
        <v>12</v>
      </c>
      <c r="C127" s="33" t="s">
        <v>13</v>
      </c>
      <c r="D127" s="33" t="s">
        <v>11</v>
      </c>
      <c r="E127" s="33" t="s">
        <v>21</v>
      </c>
      <c r="F127" s="33" t="s">
        <v>11</v>
      </c>
      <c r="G127" s="33" t="s">
        <v>20</v>
      </c>
      <c r="H127" s="33" t="s">
        <v>11</v>
      </c>
      <c r="I127" s="33" t="s">
        <v>19</v>
      </c>
      <c r="J127" s="33" t="s">
        <v>12</v>
      </c>
      <c r="K127" s="33" t="s">
        <v>11</v>
      </c>
      <c r="L127" s="33" t="s">
        <v>13</v>
      </c>
      <c r="M127" s="33" t="s">
        <v>11</v>
      </c>
      <c r="N127" s="33" t="s">
        <v>11</v>
      </c>
      <c r="O127" s="33" t="s">
        <v>11</v>
      </c>
      <c r="P127" s="33" t="s">
        <v>11</v>
      </c>
      <c r="Q127" s="33" t="s">
        <v>11</v>
      </c>
      <c r="R127" s="34" t="s">
        <v>121</v>
      </c>
      <c r="S127" s="35" t="s">
        <v>40</v>
      </c>
      <c r="T127" s="37">
        <f>28017.3+2000-10639.7</f>
        <v>19377.599999999999</v>
      </c>
      <c r="U127" s="37">
        <f>10000+2950-1039.8-1000</f>
        <v>10910.2</v>
      </c>
      <c r="V127" s="37">
        <f>V128+V129</f>
        <v>7818.5</v>
      </c>
      <c r="W127" s="37">
        <f>W128+W129+W130+W131+W132+W133</f>
        <v>72494.600000000006</v>
      </c>
      <c r="X127" s="37">
        <f>X128+X129+X130+X131+X132+X133+X134+X135+X136+X137</f>
        <v>132155.70000000001</v>
      </c>
      <c r="Y127" s="37">
        <f>Y128+Y129+Y130+Y131+Y132+Y133+Y134+Y135+Y136+Y137</f>
        <v>198375.1</v>
      </c>
      <c r="Z127" s="37">
        <f>T127+U127+V127+W127+X127+Y127</f>
        <v>441131.70000000007</v>
      </c>
      <c r="AA127" s="35">
        <v>2020</v>
      </c>
      <c r="AB127" s="78"/>
      <c r="AC127" s="87"/>
      <c r="AD127" s="88"/>
      <c r="AE127" s="89"/>
      <c r="AF127" s="26"/>
    </row>
    <row r="128" spans="1:32" ht="27.6" customHeight="1" x14ac:dyDescent="0.25">
      <c r="A128" s="33" t="s">
        <v>11</v>
      </c>
      <c r="B128" s="33" t="s">
        <v>12</v>
      </c>
      <c r="C128" s="33" t="s">
        <v>13</v>
      </c>
      <c r="D128" s="33" t="s">
        <v>11</v>
      </c>
      <c r="E128" s="33" t="s">
        <v>21</v>
      </c>
      <c r="F128" s="33" t="s">
        <v>11</v>
      </c>
      <c r="G128" s="33" t="s">
        <v>20</v>
      </c>
      <c r="H128" s="33" t="s">
        <v>11</v>
      </c>
      <c r="I128" s="33" t="s">
        <v>19</v>
      </c>
      <c r="J128" s="33" t="s">
        <v>12</v>
      </c>
      <c r="K128" s="33" t="s">
        <v>11</v>
      </c>
      <c r="L128" s="33" t="s">
        <v>13</v>
      </c>
      <c r="M128" s="33" t="s">
        <v>11</v>
      </c>
      <c r="N128" s="33" t="s">
        <v>11</v>
      </c>
      <c r="O128" s="33" t="s">
        <v>11</v>
      </c>
      <c r="P128" s="33" t="s">
        <v>11</v>
      </c>
      <c r="Q128" s="33" t="s">
        <v>11</v>
      </c>
      <c r="R128" s="131" t="s">
        <v>121</v>
      </c>
      <c r="S128" s="128" t="s">
        <v>40</v>
      </c>
      <c r="T128" s="36">
        <f>28017.3+2000-10639.7</f>
        <v>19377.599999999999</v>
      </c>
      <c r="U128" s="36">
        <f>10000+2950-1039.8-1000</f>
        <v>10910.2</v>
      </c>
      <c r="V128" s="36">
        <f>1121.5-1021.5+1021.5</f>
        <v>1121.5</v>
      </c>
      <c r="W128" s="36">
        <f>9035.6+3797.1-11656.7+5364.1-206-2400-1076-2089.3-100</f>
        <v>668.80000000000018</v>
      </c>
      <c r="X128" s="36">
        <f>3087.1+4037.3+151.3+213.6-2885.9-2250.7-4.7+151.7-147</f>
        <v>2352.6999999999998</v>
      </c>
      <c r="Y128" s="36">
        <f>12282.8+13996.5+121-18572</f>
        <v>7828.2999999999993</v>
      </c>
      <c r="Z128" s="37">
        <f>T128+U128+V128+W128+X128+Y128</f>
        <v>42259.099999999991</v>
      </c>
      <c r="AA128" s="35">
        <v>2020</v>
      </c>
      <c r="AB128" s="114"/>
    </row>
    <row r="129" spans="1:30" ht="27.6" customHeight="1" x14ac:dyDescent="0.25">
      <c r="A129" s="33" t="s">
        <v>11</v>
      </c>
      <c r="B129" s="33" t="s">
        <v>12</v>
      </c>
      <c r="C129" s="33" t="s">
        <v>13</v>
      </c>
      <c r="D129" s="33" t="s">
        <v>11</v>
      </c>
      <c r="E129" s="33" t="s">
        <v>21</v>
      </c>
      <c r="F129" s="33" t="s">
        <v>11</v>
      </c>
      <c r="G129" s="33" t="s">
        <v>20</v>
      </c>
      <c r="H129" s="33" t="s">
        <v>11</v>
      </c>
      <c r="I129" s="33" t="s">
        <v>19</v>
      </c>
      <c r="J129" s="33" t="s">
        <v>12</v>
      </c>
      <c r="K129" s="33" t="s">
        <v>11</v>
      </c>
      <c r="L129" s="33" t="s">
        <v>13</v>
      </c>
      <c r="M129" s="33" t="s">
        <v>12</v>
      </c>
      <c r="N129" s="33" t="s">
        <v>11</v>
      </c>
      <c r="O129" s="33" t="s">
        <v>13</v>
      </c>
      <c r="P129" s="33" t="s">
        <v>11</v>
      </c>
      <c r="Q129" s="33" t="s">
        <v>73</v>
      </c>
      <c r="R129" s="133"/>
      <c r="S129" s="130"/>
      <c r="T129" s="36"/>
      <c r="U129" s="36"/>
      <c r="V129" s="36">
        <v>6697</v>
      </c>
      <c r="W129" s="36"/>
      <c r="X129" s="36"/>
      <c r="Y129" s="103"/>
      <c r="Z129" s="37">
        <f>V129</f>
        <v>6697</v>
      </c>
      <c r="AA129" s="35">
        <v>2017</v>
      </c>
      <c r="AB129" s="114"/>
    </row>
    <row r="130" spans="1:30" ht="28.9" customHeight="1" x14ac:dyDescent="0.25">
      <c r="A130" s="33" t="s">
        <v>11</v>
      </c>
      <c r="B130" s="33" t="s">
        <v>12</v>
      </c>
      <c r="C130" s="33" t="s">
        <v>13</v>
      </c>
      <c r="D130" s="33" t="s">
        <v>11</v>
      </c>
      <c r="E130" s="33" t="s">
        <v>21</v>
      </c>
      <c r="F130" s="33" t="s">
        <v>11</v>
      </c>
      <c r="G130" s="33" t="s">
        <v>20</v>
      </c>
      <c r="H130" s="33" t="s">
        <v>11</v>
      </c>
      <c r="I130" s="33" t="s">
        <v>19</v>
      </c>
      <c r="J130" s="33" t="s">
        <v>12</v>
      </c>
      <c r="K130" s="33" t="s">
        <v>11</v>
      </c>
      <c r="L130" s="33" t="s">
        <v>13</v>
      </c>
      <c r="M130" s="33" t="s">
        <v>12</v>
      </c>
      <c r="N130" s="33" t="s">
        <v>11</v>
      </c>
      <c r="O130" s="33" t="s">
        <v>19</v>
      </c>
      <c r="P130" s="33" t="s">
        <v>18</v>
      </c>
      <c r="Q130" s="33" t="s">
        <v>21</v>
      </c>
      <c r="R130" s="131" t="s">
        <v>122</v>
      </c>
      <c r="S130" s="128" t="s">
        <v>40</v>
      </c>
      <c r="T130" s="36"/>
      <c r="U130" s="36"/>
      <c r="V130" s="36"/>
      <c r="W130" s="36">
        <f>64577.6</f>
        <v>64577.599999999999</v>
      </c>
      <c r="X130" s="36">
        <v>84736</v>
      </c>
      <c r="Y130" s="36">
        <f>84800+49904.7</f>
        <v>134704.70000000001</v>
      </c>
      <c r="Z130" s="37">
        <f>W130+X130+Y130</f>
        <v>284018.30000000005</v>
      </c>
      <c r="AA130" s="35">
        <v>2020</v>
      </c>
      <c r="AB130" s="115"/>
    </row>
    <row r="131" spans="1:30" ht="31.15" customHeight="1" x14ac:dyDescent="0.25">
      <c r="A131" s="33" t="s">
        <v>11</v>
      </c>
      <c r="B131" s="33" t="s">
        <v>12</v>
      </c>
      <c r="C131" s="33" t="s">
        <v>13</v>
      </c>
      <c r="D131" s="33" t="s">
        <v>11</v>
      </c>
      <c r="E131" s="33" t="s">
        <v>21</v>
      </c>
      <c r="F131" s="33" t="s">
        <v>11</v>
      </c>
      <c r="G131" s="33" t="s">
        <v>20</v>
      </c>
      <c r="H131" s="33" t="s">
        <v>11</v>
      </c>
      <c r="I131" s="33" t="s">
        <v>19</v>
      </c>
      <c r="J131" s="33" t="s">
        <v>12</v>
      </c>
      <c r="K131" s="33" t="s">
        <v>11</v>
      </c>
      <c r="L131" s="33" t="s">
        <v>13</v>
      </c>
      <c r="M131" s="33" t="s">
        <v>65</v>
      </c>
      <c r="N131" s="33" t="s">
        <v>11</v>
      </c>
      <c r="O131" s="33" t="s">
        <v>19</v>
      </c>
      <c r="P131" s="33" t="s">
        <v>18</v>
      </c>
      <c r="Q131" s="33" t="s">
        <v>21</v>
      </c>
      <c r="R131" s="133"/>
      <c r="S131" s="130"/>
      <c r="T131" s="36"/>
      <c r="U131" s="36"/>
      <c r="V131" s="36"/>
      <c r="W131" s="36"/>
      <c r="X131" s="36">
        <f>41766.9-20582.9-308.5+107</f>
        <v>20982.5</v>
      </c>
      <c r="Y131" s="36">
        <f>31284.7-6495.2</f>
        <v>24789.5</v>
      </c>
      <c r="Z131" s="37">
        <f t="shared" ref="Z131:Z137" si="10">W131+X131+Y131</f>
        <v>45772</v>
      </c>
      <c r="AA131" s="35">
        <v>2020</v>
      </c>
      <c r="AB131" s="115"/>
      <c r="AD131" s="85"/>
    </row>
    <row r="132" spans="1:30" ht="26.45" customHeight="1" x14ac:dyDescent="0.25">
      <c r="A132" s="33" t="s">
        <v>11</v>
      </c>
      <c r="B132" s="33" t="s">
        <v>12</v>
      </c>
      <c r="C132" s="33" t="s">
        <v>13</v>
      </c>
      <c r="D132" s="33" t="s">
        <v>11</v>
      </c>
      <c r="E132" s="33" t="s">
        <v>21</v>
      </c>
      <c r="F132" s="33" t="s">
        <v>11</v>
      </c>
      <c r="G132" s="33" t="s">
        <v>20</v>
      </c>
      <c r="H132" s="33" t="s">
        <v>11</v>
      </c>
      <c r="I132" s="33" t="s">
        <v>19</v>
      </c>
      <c r="J132" s="33" t="s">
        <v>12</v>
      </c>
      <c r="K132" s="33" t="s">
        <v>11</v>
      </c>
      <c r="L132" s="33" t="s">
        <v>13</v>
      </c>
      <c r="M132" s="33" t="s">
        <v>12</v>
      </c>
      <c r="N132" s="33" t="s">
        <v>11</v>
      </c>
      <c r="O132" s="33" t="s">
        <v>19</v>
      </c>
      <c r="P132" s="33" t="s">
        <v>18</v>
      </c>
      <c r="Q132" s="33" t="s">
        <v>18</v>
      </c>
      <c r="R132" s="131" t="s">
        <v>123</v>
      </c>
      <c r="S132" s="128" t="s">
        <v>40</v>
      </c>
      <c r="T132" s="36"/>
      <c r="U132" s="36"/>
      <c r="V132" s="36"/>
      <c r="W132" s="36">
        <v>7248.2</v>
      </c>
      <c r="X132" s="36">
        <v>7984.5</v>
      </c>
      <c r="Y132" s="36">
        <v>11075.2</v>
      </c>
      <c r="Z132" s="37">
        <f t="shared" si="10"/>
        <v>26307.9</v>
      </c>
      <c r="AA132" s="35">
        <v>2020</v>
      </c>
      <c r="AB132" s="115"/>
      <c r="AD132" s="85"/>
    </row>
    <row r="133" spans="1:30" ht="27.6" customHeight="1" x14ac:dyDescent="0.25">
      <c r="A133" s="33" t="s">
        <v>11</v>
      </c>
      <c r="B133" s="33" t="s">
        <v>12</v>
      </c>
      <c r="C133" s="33" t="s">
        <v>13</v>
      </c>
      <c r="D133" s="33" t="s">
        <v>11</v>
      </c>
      <c r="E133" s="33" t="s">
        <v>21</v>
      </c>
      <c r="F133" s="33" t="s">
        <v>11</v>
      </c>
      <c r="G133" s="33" t="s">
        <v>20</v>
      </c>
      <c r="H133" s="33" t="s">
        <v>11</v>
      </c>
      <c r="I133" s="33" t="s">
        <v>19</v>
      </c>
      <c r="J133" s="33" t="s">
        <v>12</v>
      </c>
      <c r="K133" s="33" t="s">
        <v>11</v>
      </c>
      <c r="L133" s="33" t="s">
        <v>13</v>
      </c>
      <c r="M133" s="33" t="s">
        <v>65</v>
      </c>
      <c r="N133" s="33" t="s">
        <v>11</v>
      </c>
      <c r="O133" s="33" t="s">
        <v>19</v>
      </c>
      <c r="P133" s="33" t="s">
        <v>18</v>
      </c>
      <c r="Q133" s="33" t="s">
        <v>18</v>
      </c>
      <c r="R133" s="133"/>
      <c r="S133" s="130"/>
      <c r="T133" s="36"/>
      <c r="U133" s="36"/>
      <c r="V133" s="36"/>
      <c r="W133" s="36"/>
      <c r="X133" s="36"/>
      <c r="Y133" s="36">
        <f>2768.8-2043.7</f>
        <v>725.10000000000014</v>
      </c>
      <c r="Z133" s="37">
        <f t="shared" si="10"/>
        <v>725.10000000000014</v>
      </c>
      <c r="AA133" s="35">
        <v>2020</v>
      </c>
      <c r="AB133" s="112"/>
    </row>
    <row r="134" spans="1:30" ht="29.45" customHeight="1" x14ac:dyDescent="0.25">
      <c r="A134" s="33" t="s">
        <v>11</v>
      </c>
      <c r="B134" s="33" t="s">
        <v>12</v>
      </c>
      <c r="C134" s="33" t="s">
        <v>13</v>
      </c>
      <c r="D134" s="33" t="s">
        <v>11</v>
      </c>
      <c r="E134" s="33" t="s">
        <v>21</v>
      </c>
      <c r="F134" s="33" t="s">
        <v>11</v>
      </c>
      <c r="G134" s="33" t="s">
        <v>20</v>
      </c>
      <c r="H134" s="33" t="s">
        <v>11</v>
      </c>
      <c r="I134" s="33" t="s">
        <v>19</v>
      </c>
      <c r="J134" s="33" t="s">
        <v>12</v>
      </c>
      <c r="K134" s="33" t="s">
        <v>11</v>
      </c>
      <c r="L134" s="33" t="s">
        <v>13</v>
      </c>
      <c r="M134" s="33" t="s">
        <v>12</v>
      </c>
      <c r="N134" s="33" t="s">
        <v>11</v>
      </c>
      <c r="O134" s="33" t="s">
        <v>19</v>
      </c>
      <c r="P134" s="33" t="s">
        <v>18</v>
      </c>
      <c r="Q134" s="33" t="s">
        <v>90</v>
      </c>
      <c r="R134" s="131" t="s">
        <v>124</v>
      </c>
      <c r="S134" s="128" t="s">
        <v>40</v>
      </c>
      <c r="T134" s="36"/>
      <c r="U134" s="36"/>
      <c r="V134" s="36"/>
      <c r="W134" s="36"/>
      <c r="X134" s="36">
        <v>400</v>
      </c>
      <c r="Y134" s="103"/>
      <c r="Z134" s="37">
        <f t="shared" si="10"/>
        <v>400</v>
      </c>
      <c r="AA134" s="35">
        <v>2019</v>
      </c>
      <c r="AB134" s="112"/>
    </row>
    <row r="135" spans="1:30" ht="28.9" customHeight="1" x14ac:dyDescent="0.25">
      <c r="A135" s="33" t="s">
        <v>11</v>
      </c>
      <c r="B135" s="33" t="s">
        <v>12</v>
      </c>
      <c r="C135" s="33" t="s">
        <v>13</v>
      </c>
      <c r="D135" s="33" t="s">
        <v>11</v>
      </c>
      <c r="E135" s="33" t="s">
        <v>21</v>
      </c>
      <c r="F135" s="33" t="s">
        <v>11</v>
      </c>
      <c r="G135" s="33" t="s">
        <v>20</v>
      </c>
      <c r="H135" s="33" t="s">
        <v>11</v>
      </c>
      <c r="I135" s="33" t="s">
        <v>19</v>
      </c>
      <c r="J135" s="33" t="s">
        <v>12</v>
      </c>
      <c r="K135" s="33" t="s">
        <v>11</v>
      </c>
      <c r="L135" s="33" t="s">
        <v>13</v>
      </c>
      <c r="M135" s="33" t="s">
        <v>65</v>
      </c>
      <c r="N135" s="33" t="s">
        <v>11</v>
      </c>
      <c r="O135" s="33" t="s">
        <v>19</v>
      </c>
      <c r="P135" s="33" t="s">
        <v>18</v>
      </c>
      <c r="Q135" s="33" t="s">
        <v>90</v>
      </c>
      <c r="R135" s="133"/>
      <c r="S135" s="130"/>
      <c r="T135" s="36"/>
      <c r="U135" s="36"/>
      <c r="V135" s="36"/>
      <c r="W135" s="36"/>
      <c r="X135" s="36">
        <f>100-40+40</f>
        <v>100</v>
      </c>
      <c r="Y135" s="103"/>
      <c r="Z135" s="37">
        <f t="shared" si="10"/>
        <v>100</v>
      </c>
      <c r="AA135" s="35">
        <v>2019</v>
      </c>
      <c r="AB135" s="112"/>
    </row>
    <row r="136" spans="1:30" ht="31.9" customHeight="1" x14ac:dyDescent="0.25">
      <c r="A136" s="33" t="s">
        <v>11</v>
      </c>
      <c r="B136" s="33" t="s">
        <v>12</v>
      </c>
      <c r="C136" s="33" t="s">
        <v>13</v>
      </c>
      <c r="D136" s="33" t="s">
        <v>11</v>
      </c>
      <c r="E136" s="33" t="s">
        <v>21</v>
      </c>
      <c r="F136" s="33" t="s">
        <v>11</v>
      </c>
      <c r="G136" s="33" t="s">
        <v>20</v>
      </c>
      <c r="H136" s="33" t="s">
        <v>11</v>
      </c>
      <c r="I136" s="33" t="s">
        <v>19</v>
      </c>
      <c r="J136" s="33" t="s">
        <v>12</v>
      </c>
      <c r="K136" s="33" t="s">
        <v>11</v>
      </c>
      <c r="L136" s="33" t="s">
        <v>13</v>
      </c>
      <c r="M136" s="33" t="s">
        <v>12</v>
      </c>
      <c r="N136" s="33" t="s">
        <v>11</v>
      </c>
      <c r="O136" s="33" t="s">
        <v>19</v>
      </c>
      <c r="P136" s="33" t="s">
        <v>18</v>
      </c>
      <c r="Q136" s="33" t="s">
        <v>91</v>
      </c>
      <c r="R136" s="131" t="s">
        <v>125</v>
      </c>
      <c r="S136" s="128" t="s">
        <v>40</v>
      </c>
      <c r="T136" s="36"/>
      <c r="U136" s="36"/>
      <c r="V136" s="36"/>
      <c r="W136" s="36"/>
      <c r="X136" s="36">
        <v>15600</v>
      </c>
      <c r="Y136" s="36">
        <f>16504.8-1103</f>
        <v>15401.8</v>
      </c>
      <c r="Z136" s="37">
        <f t="shared" si="10"/>
        <v>31001.8</v>
      </c>
      <c r="AA136" s="35">
        <v>2020</v>
      </c>
      <c r="AB136" s="112"/>
    </row>
    <row r="137" spans="1:30" ht="28.9" customHeight="1" x14ac:dyDescent="0.25">
      <c r="A137" s="33" t="s">
        <v>11</v>
      </c>
      <c r="B137" s="33" t="s">
        <v>12</v>
      </c>
      <c r="C137" s="33" t="s">
        <v>13</v>
      </c>
      <c r="D137" s="33" t="s">
        <v>11</v>
      </c>
      <c r="E137" s="33" t="s">
        <v>21</v>
      </c>
      <c r="F137" s="33" t="s">
        <v>11</v>
      </c>
      <c r="G137" s="33" t="s">
        <v>20</v>
      </c>
      <c r="H137" s="33" t="s">
        <v>11</v>
      </c>
      <c r="I137" s="33" t="s">
        <v>19</v>
      </c>
      <c r="J137" s="33" t="s">
        <v>12</v>
      </c>
      <c r="K137" s="33" t="s">
        <v>11</v>
      </c>
      <c r="L137" s="33" t="s">
        <v>13</v>
      </c>
      <c r="M137" s="33" t="s">
        <v>65</v>
      </c>
      <c r="N137" s="33" t="s">
        <v>11</v>
      </c>
      <c r="O137" s="33" t="s">
        <v>19</v>
      </c>
      <c r="P137" s="33" t="s">
        <v>18</v>
      </c>
      <c r="Q137" s="33" t="s">
        <v>91</v>
      </c>
      <c r="R137" s="133"/>
      <c r="S137" s="130"/>
      <c r="T137" s="36"/>
      <c r="U137" s="36"/>
      <c r="V137" s="36"/>
      <c r="W137" s="36"/>
      <c r="X137" s="36"/>
      <c r="Y137" s="36">
        <f>4126.2-275.7</f>
        <v>3850.5</v>
      </c>
      <c r="Z137" s="37">
        <f t="shared" si="10"/>
        <v>3850.5</v>
      </c>
      <c r="AA137" s="35">
        <v>2020</v>
      </c>
      <c r="AB137" s="112"/>
    </row>
    <row r="138" spans="1:30" ht="27.6" customHeight="1" x14ac:dyDescent="0.25">
      <c r="A138" s="24"/>
      <c r="B138" s="24"/>
      <c r="C138" s="24"/>
      <c r="D138" s="24"/>
      <c r="E138" s="24"/>
      <c r="F138" s="24"/>
      <c r="G138" s="24"/>
      <c r="H138" s="24"/>
      <c r="I138" s="25"/>
      <c r="J138" s="24"/>
      <c r="K138" s="24"/>
      <c r="L138" s="24"/>
      <c r="M138" s="24"/>
      <c r="N138" s="24"/>
      <c r="O138" s="24"/>
      <c r="P138" s="24"/>
      <c r="Q138" s="24"/>
      <c r="R138" s="23" t="s">
        <v>221</v>
      </c>
      <c r="S138" s="10" t="s">
        <v>36</v>
      </c>
      <c r="T138" s="14">
        <v>2</v>
      </c>
      <c r="U138" s="14">
        <v>1</v>
      </c>
      <c r="V138" s="14"/>
      <c r="W138" s="14"/>
      <c r="X138" s="14">
        <v>1</v>
      </c>
      <c r="Y138" s="100"/>
      <c r="Z138" s="6">
        <f>T138+U138+V138+W138+X138+Y138</f>
        <v>4</v>
      </c>
      <c r="AA138" s="10">
        <v>2019</v>
      </c>
      <c r="AB138" s="112"/>
    </row>
    <row r="139" spans="1:30" ht="45" x14ac:dyDescent="0.25">
      <c r="A139" s="25"/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12" t="s">
        <v>222</v>
      </c>
      <c r="S139" s="10" t="s">
        <v>41</v>
      </c>
      <c r="T139" s="8">
        <v>8</v>
      </c>
      <c r="U139" s="8">
        <v>6.8</v>
      </c>
      <c r="V139" s="8"/>
      <c r="W139" s="8"/>
      <c r="X139" s="8"/>
      <c r="Y139" s="99"/>
      <c r="Z139" s="5">
        <f>T139+U139+V139+W139+X139+Y139</f>
        <v>14.8</v>
      </c>
      <c r="AA139" s="10">
        <v>2016</v>
      </c>
    </row>
    <row r="140" spans="1:30" ht="30" x14ac:dyDescent="0.25">
      <c r="A140" s="25"/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12" t="s">
        <v>223</v>
      </c>
      <c r="S140" s="10" t="s">
        <v>36</v>
      </c>
      <c r="T140" s="14"/>
      <c r="U140" s="14"/>
      <c r="V140" s="14"/>
      <c r="W140" s="14"/>
      <c r="X140" s="14"/>
      <c r="Y140" s="14">
        <f>1+1</f>
        <v>2</v>
      </c>
      <c r="Z140" s="6">
        <f>X140+Y140</f>
        <v>2</v>
      </c>
      <c r="AA140" s="10">
        <v>2020</v>
      </c>
    </row>
    <row r="141" spans="1:30" ht="30" x14ac:dyDescent="0.25">
      <c r="A141" s="25"/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12" t="s">
        <v>224</v>
      </c>
      <c r="S141" s="10" t="s">
        <v>16</v>
      </c>
      <c r="T141" s="8"/>
      <c r="U141" s="8"/>
      <c r="V141" s="8"/>
      <c r="W141" s="8"/>
      <c r="X141" s="8"/>
      <c r="Y141" s="8">
        <f>168+14.8</f>
        <v>182.8</v>
      </c>
      <c r="Z141" s="5">
        <f>X141+Y141</f>
        <v>182.8</v>
      </c>
      <c r="AA141" s="10">
        <v>2020</v>
      </c>
    </row>
    <row r="142" spans="1:30" ht="30" x14ac:dyDescent="0.25">
      <c r="A142" s="25"/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12" t="s">
        <v>225</v>
      </c>
      <c r="S142" s="10" t="s">
        <v>41</v>
      </c>
      <c r="T142" s="8"/>
      <c r="U142" s="8"/>
      <c r="V142" s="8"/>
      <c r="W142" s="8"/>
      <c r="X142" s="8"/>
      <c r="Y142" s="8">
        <f>0.3+0.1</f>
        <v>0.4</v>
      </c>
      <c r="Z142" s="5">
        <f>W142+X142+Y142</f>
        <v>0.4</v>
      </c>
      <c r="AA142" s="10">
        <v>2020</v>
      </c>
    </row>
    <row r="143" spans="1:30" ht="29.25" x14ac:dyDescent="0.25">
      <c r="A143" s="25"/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3" t="s">
        <v>226</v>
      </c>
      <c r="S143" s="10" t="s">
        <v>35</v>
      </c>
      <c r="T143" s="8"/>
      <c r="U143" s="14"/>
      <c r="V143" s="13"/>
      <c r="W143" s="14">
        <v>2</v>
      </c>
      <c r="X143" s="8"/>
      <c r="Y143" s="8"/>
      <c r="Z143" s="6">
        <f>T143+U143+V143+W143+X143+Y143</f>
        <v>2</v>
      </c>
      <c r="AA143" s="10">
        <v>2018</v>
      </c>
    </row>
    <row r="144" spans="1:30" ht="30" x14ac:dyDescent="0.25">
      <c r="A144" s="25"/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12" t="s">
        <v>227</v>
      </c>
      <c r="S144" s="10" t="s">
        <v>1</v>
      </c>
      <c r="T144" s="14"/>
      <c r="U144" s="14"/>
      <c r="V144" s="14"/>
      <c r="W144" s="8"/>
      <c r="X144" s="8">
        <v>25</v>
      </c>
      <c r="Y144" s="8">
        <v>75</v>
      </c>
      <c r="Z144" s="5">
        <f>W144+X144+Y144</f>
        <v>100</v>
      </c>
      <c r="AA144" s="13">
        <v>2020</v>
      </c>
    </row>
    <row r="145" spans="1:29" ht="45" x14ac:dyDescent="0.25">
      <c r="A145" s="25"/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12" t="s">
        <v>283</v>
      </c>
      <c r="S145" s="10" t="s">
        <v>2</v>
      </c>
      <c r="T145" s="8"/>
      <c r="U145" s="8"/>
      <c r="V145" s="8"/>
      <c r="W145" s="8"/>
      <c r="X145" s="8"/>
      <c r="Y145" s="8">
        <v>8.8000000000000007</v>
      </c>
      <c r="Z145" s="5">
        <f>T145+U145+V145+W145+X145+Y145</f>
        <v>8.8000000000000007</v>
      </c>
      <c r="AA145" s="10">
        <v>2020</v>
      </c>
      <c r="AC145" s="126"/>
    </row>
    <row r="146" spans="1:29" ht="30" x14ac:dyDescent="0.25">
      <c r="A146" s="33"/>
      <c r="B146" s="33"/>
      <c r="C146" s="33"/>
      <c r="D146" s="33" t="s">
        <v>11</v>
      </c>
      <c r="E146" s="33" t="s">
        <v>21</v>
      </c>
      <c r="F146" s="33" t="s">
        <v>11</v>
      </c>
      <c r="G146" s="33" t="s">
        <v>20</v>
      </c>
      <c r="H146" s="33" t="s">
        <v>11</v>
      </c>
      <c r="I146" s="33" t="s">
        <v>19</v>
      </c>
      <c r="J146" s="33" t="s">
        <v>12</v>
      </c>
      <c r="K146" s="33" t="s">
        <v>11</v>
      </c>
      <c r="L146" s="33" t="s">
        <v>13</v>
      </c>
      <c r="M146" s="33" t="s">
        <v>11</v>
      </c>
      <c r="N146" s="33" t="s">
        <v>11</v>
      </c>
      <c r="O146" s="33" t="s">
        <v>11</v>
      </c>
      <c r="P146" s="33" t="s">
        <v>11</v>
      </c>
      <c r="Q146" s="33" t="s">
        <v>11</v>
      </c>
      <c r="R146" s="34" t="s">
        <v>129</v>
      </c>
      <c r="S146" s="35" t="s">
        <v>40</v>
      </c>
      <c r="T146" s="37">
        <f>T147+T148</f>
        <v>240243.9</v>
      </c>
      <c r="U146" s="37">
        <f>U181+U183+U186+U187+U188</f>
        <v>227864.3</v>
      </c>
      <c r="V146" s="37">
        <f>V147+V148+V149+V150+V151+V152+V153+V154+V155</f>
        <v>630059.19999999995</v>
      </c>
      <c r="W146" s="37">
        <f>W181+W183+W185</f>
        <v>162784.1</v>
      </c>
      <c r="X146" s="37">
        <f>X181+X183+X185</f>
        <v>24916.7</v>
      </c>
      <c r="Y146" s="37">
        <f>Y147+Y160+Y161+Y162+Y163+Y164+Y165+Y166+Y167+Y168+Y169+Y170+Y171+Y172+Y173+Y174+Y175+Y176+Y177+Y178+Y179</f>
        <v>333224.09999999998</v>
      </c>
      <c r="Z146" s="37">
        <f>Z147+Z148+Z149+Z150+Z151+Z152+Z153+Z154+Z155+Z156+Z157+Z158+Z159+Z160+Z161+Z162+Z163+Z164+Z165+Z166+Z167+Z168+Z169+Z170+Z171+Z172+Z173+Z174+Z175+Z176+Z177+Z178+Z179</f>
        <v>1619092.3</v>
      </c>
      <c r="AA146" s="35">
        <v>2020</v>
      </c>
    </row>
    <row r="147" spans="1:29" ht="30" x14ac:dyDescent="0.25">
      <c r="A147" s="33"/>
      <c r="B147" s="33"/>
      <c r="C147" s="33"/>
      <c r="D147" s="33" t="s">
        <v>11</v>
      </c>
      <c r="E147" s="33" t="s">
        <v>21</v>
      </c>
      <c r="F147" s="33" t="s">
        <v>11</v>
      </c>
      <c r="G147" s="33" t="s">
        <v>20</v>
      </c>
      <c r="H147" s="33" t="s">
        <v>11</v>
      </c>
      <c r="I147" s="33" t="s">
        <v>19</v>
      </c>
      <c r="J147" s="33" t="s">
        <v>12</v>
      </c>
      <c r="K147" s="33" t="s">
        <v>11</v>
      </c>
      <c r="L147" s="33" t="s">
        <v>13</v>
      </c>
      <c r="M147" s="33" t="s">
        <v>11</v>
      </c>
      <c r="N147" s="33" t="s">
        <v>11</v>
      </c>
      <c r="O147" s="33" t="s">
        <v>11</v>
      </c>
      <c r="P147" s="33" t="s">
        <v>11</v>
      </c>
      <c r="Q147" s="33" t="s">
        <v>11</v>
      </c>
      <c r="R147" s="34" t="s">
        <v>129</v>
      </c>
      <c r="S147" s="35" t="s">
        <v>40</v>
      </c>
      <c r="T147" s="36">
        <f>T181+T183+T186</f>
        <v>206053.3</v>
      </c>
      <c r="U147" s="36">
        <f>U186</f>
        <v>27864.3</v>
      </c>
      <c r="V147" s="36">
        <f>V186</f>
        <v>5956.0999999999995</v>
      </c>
      <c r="W147" s="36">
        <f>W186</f>
        <v>12432.100000000002</v>
      </c>
      <c r="X147" s="36">
        <f>X186</f>
        <v>508.9</v>
      </c>
      <c r="Y147" s="36">
        <f>Y186</f>
        <v>5252.0999999999995</v>
      </c>
      <c r="Z147" s="37">
        <f>T147+U147+V147+W147+X147+Y147</f>
        <v>258066.8</v>
      </c>
      <c r="AA147" s="35">
        <v>2020</v>
      </c>
    </row>
    <row r="148" spans="1:29" ht="30" x14ac:dyDescent="0.25">
      <c r="A148" s="33"/>
      <c r="B148" s="33"/>
      <c r="C148" s="33"/>
      <c r="D148" s="33" t="s">
        <v>11</v>
      </c>
      <c r="E148" s="33" t="s">
        <v>21</v>
      </c>
      <c r="F148" s="33" t="s">
        <v>11</v>
      </c>
      <c r="G148" s="33" t="s">
        <v>20</v>
      </c>
      <c r="H148" s="33" t="s">
        <v>11</v>
      </c>
      <c r="I148" s="33" t="s">
        <v>19</v>
      </c>
      <c r="J148" s="33" t="s">
        <v>12</v>
      </c>
      <c r="K148" s="33" t="s">
        <v>23</v>
      </c>
      <c r="L148" s="33" t="s">
        <v>21</v>
      </c>
      <c r="M148" s="33" t="s">
        <v>11</v>
      </c>
      <c r="N148" s="33" t="s">
        <v>13</v>
      </c>
      <c r="O148" s="33" t="s">
        <v>11</v>
      </c>
      <c r="P148" s="33" t="s">
        <v>11</v>
      </c>
      <c r="Q148" s="33" t="s">
        <v>11</v>
      </c>
      <c r="R148" s="34" t="s">
        <v>129</v>
      </c>
      <c r="S148" s="35" t="s">
        <v>40</v>
      </c>
      <c r="T148" s="36">
        <f>T187</f>
        <v>34190.6</v>
      </c>
      <c r="U148" s="36"/>
      <c r="V148" s="36"/>
      <c r="W148" s="36"/>
      <c r="X148" s="36"/>
      <c r="Y148" s="36"/>
      <c r="Z148" s="37">
        <f>T148+U148+V148+W148+X148+Y148</f>
        <v>34190.6</v>
      </c>
      <c r="AA148" s="35">
        <v>2015</v>
      </c>
    </row>
    <row r="149" spans="1:29" ht="30" x14ac:dyDescent="0.25">
      <c r="A149" s="33"/>
      <c r="B149" s="33"/>
      <c r="C149" s="33"/>
      <c r="D149" s="33" t="s">
        <v>11</v>
      </c>
      <c r="E149" s="33" t="s">
        <v>21</v>
      </c>
      <c r="F149" s="33" t="s">
        <v>11</v>
      </c>
      <c r="G149" s="33" t="s">
        <v>20</v>
      </c>
      <c r="H149" s="33" t="s">
        <v>11</v>
      </c>
      <c r="I149" s="33" t="s">
        <v>19</v>
      </c>
      <c r="J149" s="33" t="s">
        <v>12</v>
      </c>
      <c r="K149" s="33" t="s">
        <v>11</v>
      </c>
      <c r="L149" s="33" t="s">
        <v>13</v>
      </c>
      <c r="M149" s="33" t="s">
        <v>18</v>
      </c>
      <c r="N149" s="33" t="s">
        <v>21</v>
      </c>
      <c r="O149" s="33" t="s">
        <v>13</v>
      </c>
      <c r="P149" s="33" t="s">
        <v>11</v>
      </c>
      <c r="Q149" s="33" t="s">
        <v>63</v>
      </c>
      <c r="R149" s="34" t="s">
        <v>129</v>
      </c>
      <c r="S149" s="35" t="s">
        <v>40</v>
      </c>
      <c r="T149" s="36"/>
      <c r="U149" s="36">
        <v>200000</v>
      </c>
      <c r="V149" s="36"/>
      <c r="W149" s="36"/>
      <c r="X149" s="36"/>
      <c r="Y149" s="36"/>
      <c r="Z149" s="37">
        <f>T149+U149+V149+W149+X149+Y149</f>
        <v>200000</v>
      </c>
      <c r="AA149" s="35">
        <v>2016</v>
      </c>
    </row>
    <row r="150" spans="1:29" ht="30" x14ac:dyDescent="0.25">
      <c r="A150" s="33"/>
      <c r="B150" s="33"/>
      <c r="C150" s="33"/>
      <c r="D150" s="33" t="s">
        <v>11</v>
      </c>
      <c r="E150" s="33" t="s">
        <v>21</v>
      </c>
      <c r="F150" s="33" t="s">
        <v>11</v>
      </c>
      <c r="G150" s="33" t="s">
        <v>20</v>
      </c>
      <c r="H150" s="33" t="s">
        <v>11</v>
      </c>
      <c r="I150" s="33" t="s">
        <v>19</v>
      </c>
      <c r="J150" s="33" t="s">
        <v>12</v>
      </c>
      <c r="K150" s="33" t="s">
        <v>11</v>
      </c>
      <c r="L150" s="33" t="s">
        <v>13</v>
      </c>
      <c r="M150" s="33" t="s">
        <v>65</v>
      </c>
      <c r="N150" s="33" t="s">
        <v>11</v>
      </c>
      <c r="O150" s="33" t="s">
        <v>13</v>
      </c>
      <c r="P150" s="33" t="s">
        <v>11</v>
      </c>
      <c r="Q150" s="33" t="s">
        <v>70</v>
      </c>
      <c r="R150" s="34" t="s">
        <v>129</v>
      </c>
      <c r="S150" s="35" t="s">
        <v>40</v>
      </c>
      <c r="T150" s="36"/>
      <c r="U150" s="37"/>
      <c r="V150" s="36">
        <f>V189</f>
        <v>27183.600000000002</v>
      </c>
      <c r="W150" s="36"/>
      <c r="X150" s="36"/>
      <c r="Y150" s="36"/>
      <c r="Z150" s="37">
        <f t="shared" ref="Z150:Z155" si="11">V150</f>
        <v>27183.600000000002</v>
      </c>
      <c r="AA150" s="35">
        <v>2017</v>
      </c>
    </row>
    <row r="151" spans="1:29" ht="30" x14ac:dyDescent="0.25">
      <c r="A151" s="33"/>
      <c r="B151" s="33"/>
      <c r="C151" s="33"/>
      <c r="D151" s="33" t="s">
        <v>11</v>
      </c>
      <c r="E151" s="33" t="s">
        <v>21</v>
      </c>
      <c r="F151" s="33" t="s">
        <v>11</v>
      </c>
      <c r="G151" s="33" t="s">
        <v>20</v>
      </c>
      <c r="H151" s="33" t="s">
        <v>11</v>
      </c>
      <c r="I151" s="33" t="s">
        <v>19</v>
      </c>
      <c r="J151" s="33" t="s">
        <v>12</v>
      </c>
      <c r="K151" s="33" t="s">
        <v>11</v>
      </c>
      <c r="L151" s="33" t="s">
        <v>13</v>
      </c>
      <c r="M151" s="33" t="s">
        <v>12</v>
      </c>
      <c r="N151" s="33" t="s">
        <v>11</v>
      </c>
      <c r="O151" s="33" t="s">
        <v>13</v>
      </c>
      <c r="P151" s="33" t="s">
        <v>11</v>
      </c>
      <c r="Q151" s="33" t="s">
        <v>73</v>
      </c>
      <c r="R151" s="34" t="s">
        <v>129</v>
      </c>
      <c r="S151" s="35" t="s">
        <v>40</v>
      </c>
      <c r="T151" s="36"/>
      <c r="U151" s="36"/>
      <c r="V151" s="36">
        <f>V190</f>
        <v>74792.7</v>
      </c>
      <c r="W151" s="36"/>
      <c r="X151" s="36"/>
      <c r="Y151" s="36"/>
      <c r="Z151" s="37">
        <f t="shared" si="11"/>
        <v>74792.7</v>
      </c>
      <c r="AA151" s="35">
        <v>2017</v>
      </c>
    </row>
    <row r="152" spans="1:29" ht="30" x14ac:dyDescent="0.25">
      <c r="A152" s="33"/>
      <c r="B152" s="33"/>
      <c r="C152" s="33"/>
      <c r="D152" s="33" t="s">
        <v>11</v>
      </c>
      <c r="E152" s="33" t="s">
        <v>21</v>
      </c>
      <c r="F152" s="33" t="s">
        <v>11</v>
      </c>
      <c r="G152" s="33" t="s">
        <v>20</v>
      </c>
      <c r="H152" s="33" t="s">
        <v>11</v>
      </c>
      <c r="I152" s="33" t="s">
        <v>19</v>
      </c>
      <c r="J152" s="33" t="s">
        <v>12</v>
      </c>
      <c r="K152" s="33" t="s">
        <v>11</v>
      </c>
      <c r="L152" s="33" t="s">
        <v>13</v>
      </c>
      <c r="M152" s="33" t="s">
        <v>12</v>
      </c>
      <c r="N152" s="33" t="s">
        <v>11</v>
      </c>
      <c r="O152" s="33" t="s">
        <v>27</v>
      </c>
      <c r="P152" s="33" t="s">
        <v>12</v>
      </c>
      <c r="Q152" s="33" t="s">
        <v>73</v>
      </c>
      <c r="R152" s="34" t="s">
        <v>129</v>
      </c>
      <c r="S152" s="35" t="s">
        <v>40</v>
      </c>
      <c r="T152" s="36"/>
      <c r="U152" s="36"/>
      <c r="V152" s="36">
        <f>V191</f>
        <v>855</v>
      </c>
      <c r="W152" s="36"/>
      <c r="X152" s="36"/>
      <c r="Y152" s="36"/>
      <c r="Z152" s="37">
        <f t="shared" si="11"/>
        <v>855</v>
      </c>
      <c r="AA152" s="35">
        <v>2017</v>
      </c>
    </row>
    <row r="153" spans="1:29" ht="30" x14ac:dyDescent="0.25">
      <c r="A153" s="33"/>
      <c r="B153" s="33"/>
      <c r="C153" s="33"/>
      <c r="D153" s="33" t="s">
        <v>11</v>
      </c>
      <c r="E153" s="33" t="s">
        <v>21</v>
      </c>
      <c r="F153" s="33" t="s">
        <v>11</v>
      </c>
      <c r="G153" s="33" t="s">
        <v>20</v>
      </c>
      <c r="H153" s="33" t="s">
        <v>11</v>
      </c>
      <c r="I153" s="33" t="s">
        <v>19</v>
      </c>
      <c r="J153" s="33" t="s">
        <v>12</v>
      </c>
      <c r="K153" s="33" t="s">
        <v>11</v>
      </c>
      <c r="L153" s="33" t="s">
        <v>13</v>
      </c>
      <c r="M153" s="33" t="s">
        <v>18</v>
      </c>
      <c r="N153" s="33" t="s">
        <v>22</v>
      </c>
      <c r="O153" s="33" t="s">
        <v>20</v>
      </c>
      <c r="P153" s="33" t="s">
        <v>11</v>
      </c>
      <c r="Q153" s="33" t="s">
        <v>73</v>
      </c>
      <c r="R153" s="34" t="s">
        <v>129</v>
      </c>
      <c r="S153" s="35" t="s">
        <v>40</v>
      </c>
      <c r="T153" s="36"/>
      <c r="U153" s="36"/>
      <c r="V153" s="36">
        <f>V192</f>
        <v>6976.8</v>
      </c>
      <c r="W153" s="36"/>
      <c r="X153" s="36"/>
      <c r="Y153" s="36"/>
      <c r="Z153" s="37">
        <f t="shared" si="11"/>
        <v>6976.8</v>
      </c>
      <c r="AA153" s="35">
        <v>2017</v>
      </c>
    </row>
    <row r="154" spans="1:29" ht="30" x14ac:dyDescent="0.25">
      <c r="A154" s="33"/>
      <c r="B154" s="33"/>
      <c r="C154" s="33"/>
      <c r="D154" s="33" t="s">
        <v>11</v>
      </c>
      <c r="E154" s="33" t="s">
        <v>21</v>
      </c>
      <c r="F154" s="33" t="s">
        <v>11</v>
      </c>
      <c r="G154" s="33" t="s">
        <v>20</v>
      </c>
      <c r="H154" s="33" t="s">
        <v>11</v>
      </c>
      <c r="I154" s="33" t="s">
        <v>19</v>
      </c>
      <c r="J154" s="33" t="s">
        <v>12</v>
      </c>
      <c r="K154" s="33" t="s">
        <v>11</v>
      </c>
      <c r="L154" s="33" t="s">
        <v>13</v>
      </c>
      <c r="M154" s="33" t="s">
        <v>27</v>
      </c>
      <c r="N154" s="33" t="s">
        <v>27</v>
      </c>
      <c r="O154" s="33" t="s">
        <v>11</v>
      </c>
      <c r="P154" s="33" t="s">
        <v>11</v>
      </c>
      <c r="Q154" s="33" t="s">
        <v>11</v>
      </c>
      <c r="R154" s="34" t="s">
        <v>129</v>
      </c>
      <c r="S154" s="35" t="s">
        <v>40</v>
      </c>
      <c r="T154" s="36"/>
      <c r="U154" s="36"/>
      <c r="V154" s="36">
        <f>V193</f>
        <v>514200</v>
      </c>
      <c r="W154" s="36"/>
      <c r="X154" s="36"/>
      <c r="Y154" s="36"/>
      <c r="Z154" s="37">
        <f t="shared" si="11"/>
        <v>514200</v>
      </c>
      <c r="AA154" s="35">
        <v>2017</v>
      </c>
    </row>
    <row r="155" spans="1:29" ht="30" x14ac:dyDescent="0.25">
      <c r="A155" s="33"/>
      <c r="B155" s="33"/>
      <c r="C155" s="33"/>
      <c r="D155" s="33" t="s">
        <v>11</v>
      </c>
      <c r="E155" s="33" t="s">
        <v>21</v>
      </c>
      <c r="F155" s="33" t="s">
        <v>11</v>
      </c>
      <c r="G155" s="33" t="s">
        <v>20</v>
      </c>
      <c r="H155" s="33" t="s">
        <v>11</v>
      </c>
      <c r="I155" s="33" t="s">
        <v>19</v>
      </c>
      <c r="J155" s="33" t="s">
        <v>12</v>
      </c>
      <c r="K155" s="33" t="s">
        <v>11</v>
      </c>
      <c r="L155" s="33" t="s">
        <v>13</v>
      </c>
      <c r="M155" s="33" t="s">
        <v>65</v>
      </c>
      <c r="N155" s="33" t="s">
        <v>11</v>
      </c>
      <c r="O155" s="33" t="s">
        <v>27</v>
      </c>
      <c r="P155" s="33" t="s">
        <v>12</v>
      </c>
      <c r="Q155" s="33" t="s">
        <v>81</v>
      </c>
      <c r="R155" s="34" t="s">
        <v>129</v>
      </c>
      <c r="S155" s="35" t="s">
        <v>40</v>
      </c>
      <c r="T155" s="36"/>
      <c r="U155" s="36"/>
      <c r="V155" s="36">
        <v>95</v>
      </c>
      <c r="W155" s="36"/>
      <c r="X155" s="36"/>
      <c r="Y155" s="36"/>
      <c r="Z155" s="37">
        <f t="shared" si="11"/>
        <v>95</v>
      </c>
      <c r="AA155" s="35">
        <v>2017</v>
      </c>
    </row>
    <row r="156" spans="1:29" ht="60" x14ac:dyDescent="0.25">
      <c r="A156" s="33"/>
      <c r="B156" s="33"/>
      <c r="C156" s="33"/>
      <c r="D156" s="33" t="s">
        <v>11</v>
      </c>
      <c r="E156" s="33" t="s">
        <v>21</v>
      </c>
      <c r="F156" s="33" t="s">
        <v>11</v>
      </c>
      <c r="G156" s="33" t="s">
        <v>20</v>
      </c>
      <c r="H156" s="33" t="s">
        <v>11</v>
      </c>
      <c r="I156" s="33" t="s">
        <v>19</v>
      </c>
      <c r="J156" s="33" t="s">
        <v>12</v>
      </c>
      <c r="K156" s="33" t="s">
        <v>11</v>
      </c>
      <c r="L156" s="33" t="s">
        <v>13</v>
      </c>
      <c r="M156" s="33" t="s">
        <v>12</v>
      </c>
      <c r="N156" s="33" t="s">
        <v>11</v>
      </c>
      <c r="O156" s="33" t="s">
        <v>19</v>
      </c>
      <c r="P156" s="33" t="s">
        <v>18</v>
      </c>
      <c r="Q156" s="33" t="s">
        <v>27</v>
      </c>
      <c r="R156" s="34" t="s">
        <v>132</v>
      </c>
      <c r="S156" s="35" t="s">
        <v>40</v>
      </c>
      <c r="T156" s="36"/>
      <c r="U156" s="36"/>
      <c r="V156" s="36"/>
      <c r="W156" s="36">
        <v>120931.5</v>
      </c>
      <c r="X156" s="36"/>
      <c r="Y156" s="36"/>
      <c r="Z156" s="37">
        <f>W156</f>
        <v>120931.5</v>
      </c>
      <c r="AA156" s="35">
        <v>2018</v>
      </c>
    </row>
    <row r="157" spans="1:29" ht="60" x14ac:dyDescent="0.25">
      <c r="A157" s="33"/>
      <c r="B157" s="33"/>
      <c r="C157" s="33"/>
      <c r="D157" s="33" t="s">
        <v>11</v>
      </c>
      <c r="E157" s="33" t="s">
        <v>21</v>
      </c>
      <c r="F157" s="33" t="s">
        <v>11</v>
      </c>
      <c r="G157" s="33" t="s">
        <v>20</v>
      </c>
      <c r="H157" s="33" t="s">
        <v>11</v>
      </c>
      <c r="I157" s="33" t="s">
        <v>19</v>
      </c>
      <c r="J157" s="33" t="s">
        <v>12</v>
      </c>
      <c r="K157" s="33" t="s">
        <v>11</v>
      </c>
      <c r="L157" s="33" t="s">
        <v>13</v>
      </c>
      <c r="M157" s="33" t="s">
        <v>65</v>
      </c>
      <c r="N157" s="33" t="s">
        <v>11</v>
      </c>
      <c r="O157" s="33" t="s">
        <v>19</v>
      </c>
      <c r="P157" s="33" t="s">
        <v>18</v>
      </c>
      <c r="Q157" s="33" t="s">
        <v>27</v>
      </c>
      <c r="R157" s="34" t="s">
        <v>132</v>
      </c>
      <c r="S157" s="35" t="s">
        <v>40</v>
      </c>
      <c r="T157" s="36"/>
      <c r="U157" s="36"/>
      <c r="V157" s="36"/>
      <c r="W157" s="36">
        <f>W196</f>
        <v>29420.5</v>
      </c>
      <c r="X157" s="36"/>
      <c r="Y157" s="36"/>
      <c r="Z157" s="37">
        <f>W157</f>
        <v>29420.5</v>
      </c>
      <c r="AA157" s="35">
        <v>2018</v>
      </c>
    </row>
    <row r="158" spans="1:29" ht="30" x14ac:dyDescent="0.25">
      <c r="A158" s="33"/>
      <c r="B158" s="33"/>
      <c r="C158" s="33"/>
      <c r="D158" s="33" t="s">
        <v>11</v>
      </c>
      <c r="E158" s="33" t="s">
        <v>21</v>
      </c>
      <c r="F158" s="33" t="s">
        <v>11</v>
      </c>
      <c r="G158" s="33" t="s">
        <v>20</v>
      </c>
      <c r="H158" s="33" t="s">
        <v>11</v>
      </c>
      <c r="I158" s="33" t="s">
        <v>19</v>
      </c>
      <c r="J158" s="33" t="s">
        <v>12</v>
      </c>
      <c r="K158" s="33" t="s">
        <v>11</v>
      </c>
      <c r="L158" s="33" t="s">
        <v>13</v>
      </c>
      <c r="M158" s="33" t="s">
        <v>65</v>
      </c>
      <c r="N158" s="33" t="s">
        <v>11</v>
      </c>
      <c r="O158" s="33" t="s">
        <v>19</v>
      </c>
      <c r="P158" s="33" t="s">
        <v>18</v>
      </c>
      <c r="Q158" s="33" t="s">
        <v>94</v>
      </c>
      <c r="R158" s="34" t="s">
        <v>129</v>
      </c>
      <c r="S158" s="35" t="s">
        <v>40</v>
      </c>
      <c r="T158" s="36"/>
      <c r="U158" s="36"/>
      <c r="V158" s="36"/>
      <c r="W158" s="36"/>
      <c r="X158" s="36">
        <f>X197</f>
        <v>4863.8</v>
      </c>
      <c r="Y158" s="36"/>
      <c r="Z158" s="37">
        <f>X158</f>
        <v>4863.8</v>
      </c>
      <c r="AA158" s="35">
        <v>2019</v>
      </c>
    </row>
    <row r="159" spans="1:29" ht="30" x14ac:dyDescent="0.25">
      <c r="A159" s="33"/>
      <c r="B159" s="33"/>
      <c r="C159" s="33"/>
      <c r="D159" s="33" t="s">
        <v>11</v>
      </c>
      <c r="E159" s="33" t="s">
        <v>21</v>
      </c>
      <c r="F159" s="33" t="s">
        <v>11</v>
      </c>
      <c r="G159" s="33" t="s">
        <v>20</v>
      </c>
      <c r="H159" s="33" t="s">
        <v>11</v>
      </c>
      <c r="I159" s="33" t="s">
        <v>19</v>
      </c>
      <c r="J159" s="33" t="s">
        <v>12</v>
      </c>
      <c r="K159" s="33" t="s">
        <v>11</v>
      </c>
      <c r="L159" s="33" t="s">
        <v>13</v>
      </c>
      <c r="M159" s="33" t="s">
        <v>12</v>
      </c>
      <c r="N159" s="33" t="s">
        <v>11</v>
      </c>
      <c r="O159" s="33" t="s">
        <v>19</v>
      </c>
      <c r="P159" s="33" t="s">
        <v>18</v>
      </c>
      <c r="Q159" s="33" t="s">
        <v>94</v>
      </c>
      <c r="R159" s="34" t="s">
        <v>129</v>
      </c>
      <c r="S159" s="35" t="s">
        <v>40</v>
      </c>
      <c r="T159" s="36"/>
      <c r="U159" s="36"/>
      <c r="V159" s="36"/>
      <c r="W159" s="36"/>
      <c r="X159" s="36">
        <f>X198</f>
        <v>19544</v>
      </c>
      <c r="Y159" s="36"/>
      <c r="Z159" s="37">
        <f>X159</f>
        <v>19544</v>
      </c>
      <c r="AA159" s="35">
        <v>2019</v>
      </c>
    </row>
    <row r="160" spans="1:29" ht="24.6" customHeight="1" x14ac:dyDescent="0.25">
      <c r="A160" s="33"/>
      <c r="B160" s="33"/>
      <c r="C160" s="33"/>
      <c r="D160" s="33" t="s">
        <v>11</v>
      </c>
      <c r="E160" s="33" t="s">
        <v>21</v>
      </c>
      <c r="F160" s="33" t="s">
        <v>11</v>
      </c>
      <c r="G160" s="33" t="s">
        <v>20</v>
      </c>
      <c r="H160" s="33" t="s">
        <v>11</v>
      </c>
      <c r="I160" s="33" t="s">
        <v>19</v>
      </c>
      <c r="J160" s="33" t="s">
        <v>12</v>
      </c>
      <c r="K160" s="33" t="s">
        <v>11</v>
      </c>
      <c r="L160" s="33" t="s">
        <v>13</v>
      </c>
      <c r="M160" s="33" t="s">
        <v>65</v>
      </c>
      <c r="N160" s="33" t="s">
        <v>11</v>
      </c>
      <c r="O160" s="33" t="s">
        <v>19</v>
      </c>
      <c r="P160" s="33" t="s">
        <v>18</v>
      </c>
      <c r="Q160" s="33" t="s">
        <v>126</v>
      </c>
      <c r="R160" s="131" t="s">
        <v>133</v>
      </c>
      <c r="S160" s="128" t="s">
        <v>40</v>
      </c>
      <c r="T160" s="36"/>
      <c r="U160" s="36"/>
      <c r="V160" s="36"/>
      <c r="W160" s="36"/>
      <c r="X160" s="36"/>
      <c r="Y160" s="36">
        <f>Y199</f>
        <v>41099.599999999999</v>
      </c>
      <c r="Z160" s="37">
        <f t="shared" ref="Z160:Z167" si="12">Y160</f>
        <v>41099.599999999999</v>
      </c>
      <c r="AA160" s="35">
        <v>2020</v>
      </c>
    </row>
    <row r="161" spans="1:31" ht="22.9" customHeight="1" x14ac:dyDescent="0.25">
      <c r="A161" s="33"/>
      <c r="B161" s="33"/>
      <c r="C161" s="33"/>
      <c r="D161" s="33" t="s">
        <v>11</v>
      </c>
      <c r="E161" s="33" t="s">
        <v>21</v>
      </c>
      <c r="F161" s="33" t="s">
        <v>11</v>
      </c>
      <c r="G161" s="33" t="s">
        <v>20</v>
      </c>
      <c r="H161" s="33" t="s">
        <v>11</v>
      </c>
      <c r="I161" s="33" t="s">
        <v>19</v>
      </c>
      <c r="J161" s="33" t="s">
        <v>12</v>
      </c>
      <c r="K161" s="33" t="s">
        <v>11</v>
      </c>
      <c r="L161" s="33" t="s">
        <v>13</v>
      </c>
      <c r="M161" s="33" t="s">
        <v>12</v>
      </c>
      <c r="N161" s="33" t="s">
        <v>11</v>
      </c>
      <c r="O161" s="33" t="s">
        <v>19</v>
      </c>
      <c r="P161" s="33" t="s">
        <v>18</v>
      </c>
      <c r="Q161" s="33" t="s">
        <v>126</v>
      </c>
      <c r="R161" s="133"/>
      <c r="S161" s="130"/>
      <c r="T161" s="36"/>
      <c r="U161" s="36"/>
      <c r="V161" s="36"/>
      <c r="W161" s="36"/>
      <c r="X161" s="36"/>
      <c r="Y161" s="36">
        <f>Y200</f>
        <v>164398.19999999998</v>
      </c>
      <c r="Z161" s="37">
        <f t="shared" si="12"/>
        <v>164398.19999999998</v>
      </c>
      <c r="AA161" s="35">
        <v>2020</v>
      </c>
    </row>
    <row r="162" spans="1:31" ht="34.9" customHeight="1" x14ac:dyDescent="0.25">
      <c r="A162" s="33"/>
      <c r="B162" s="33"/>
      <c r="C162" s="33"/>
      <c r="D162" s="33" t="s">
        <v>11</v>
      </c>
      <c r="E162" s="33" t="s">
        <v>21</v>
      </c>
      <c r="F162" s="33" t="s">
        <v>11</v>
      </c>
      <c r="G162" s="33" t="s">
        <v>20</v>
      </c>
      <c r="H162" s="33" t="s">
        <v>11</v>
      </c>
      <c r="I162" s="33" t="s">
        <v>19</v>
      </c>
      <c r="J162" s="33" t="s">
        <v>12</v>
      </c>
      <c r="K162" s="33" t="s">
        <v>11</v>
      </c>
      <c r="L162" s="33" t="s">
        <v>13</v>
      </c>
      <c r="M162" s="33" t="s">
        <v>65</v>
      </c>
      <c r="N162" s="33" t="s">
        <v>11</v>
      </c>
      <c r="O162" s="33" t="s">
        <v>19</v>
      </c>
      <c r="P162" s="33" t="s">
        <v>18</v>
      </c>
      <c r="Q162" s="33" t="s">
        <v>127</v>
      </c>
      <c r="R162" s="131" t="s">
        <v>134</v>
      </c>
      <c r="S162" s="128" t="s">
        <v>40</v>
      </c>
      <c r="T162" s="36"/>
      <c r="U162" s="36"/>
      <c r="V162" s="36"/>
      <c r="W162" s="36"/>
      <c r="X162" s="36"/>
      <c r="Y162" s="36">
        <f t="shared" ref="Y162:Y167" si="13">Y201</f>
        <v>6875.3</v>
      </c>
      <c r="Z162" s="37">
        <f t="shared" si="12"/>
        <v>6875.3</v>
      </c>
      <c r="AA162" s="35">
        <v>2020</v>
      </c>
    </row>
    <row r="163" spans="1:31" ht="31.15" customHeight="1" x14ac:dyDescent="0.25">
      <c r="A163" s="33"/>
      <c r="B163" s="33"/>
      <c r="C163" s="33"/>
      <c r="D163" s="33" t="s">
        <v>11</v>
      </c>
      <c r="E163" s="33" t="s">
        <v>21</v>
      </c>
      <c r="F163" s="33" t="s">
        <v>11</v>
      </c>
      <c r="G163" s="33" t="s">
        <v>20</v>
      </c>
      <c r="H163" s="33" t="s">
        <v>11</v>
      </c>
      <c r="I163" s="33" t="s">
        <v>19</v>
      </c>
      <c r="J163" s="33" t="s">
        <v>12</v>
      </c>
      <c r="K163" s="33" t="s">
        <v>11</v>
      </c>
      <c r="L163" s="33" t="s">
        <v>13</v>
      </c>
      <c r="M163" s="33" t="s">
        <v>12</v>
      </c>
      <c r="N163" s="33" t="s">
        <v>11</v>
      </c>
      <c r="O163" s="33" t="s">
        <v>19</v>
      </c>
      <c r="P163" s="33" t="s">
        <v>18</v>
      </c>
      <c r="Q163" s="33" t="s">
        <v>127</v>
      </c>
      <c r="R163" s="133"/>
      <c r="S163" s="130"/>
      <c r="T163" s="36"/>
      <c r="U163" s="36"/>
      <c r="V163" s="36"/>
      <c r="W163" s="36"/>
      <c r="X163" s="36"/>
      <c r="Y163" s="36">
        <f t="shared" si="13"/>
        <v>28000</v>
      </c>
      <c r="Z163" s="37">
        <f t="shared" si="12"/>
        <v>28000</v>
      </c>
      <c r="AA163" s="35">
        <v>2020</v>
      </c>
    </row>
    <row r="164" spans="1:31" ht="27.6" customHeight="1" x14ac:dyDescent="0.25">
      <c r="A164" s="33"/>
      <c r="B164" s="33"/>
      <c r="C164" s="33"/>
      <c r="D164" s="33" t="s">
        <v>11</v>
      </c>
      <c r="E164" s="33" t="s">
        <v>21</v>
      </c>
      <c r="F164" s="33" t="s">
        <v>11</v>
      </c>
      <c r="G164" s="33" t="s">
        <v>20</v>
      </c>
      <c r="H164" s="33" t="s">
        <v>11</v>
      </c>
      <c r="I164" s="33" t="s">
        <v>19</v>
      </c>
      <c r="J164" s="33" t="s">
        <v>12</v>
      </c>
      <c r="K164" s="33" t="s">
        <v>11</v>
      </c>
      <c r="L164" s="33" t="s">
        <v>13</v>
      </c>
      <c r="M164" s="33" t="s">
        <v>65</v>
      </c>
      <c r="N164" s="33" t="s">
        <v>11</v>
      </c>
      <c r="O164" s="33" t="s">
        <v>19</v>
      </c>
      <c r="P164" s="33" t="s">
        <v>18</v>
      </c>
      <c r="Q164" s="33" t="s">
        <v>128</v>
      </c>
      <c r="R164" s="131" t="s">
        <v>135</v>
      </c>
      <c r="S164" s="128" t="s">
        <v>40</v>
      </c>
      <c r="T164" s="36"/>
      <c r="U164" s="36"/>
      <c r="V164" s="36"/>
      <c r="W164" s="36"/>
      <c r="X164" s="36"/>
      <c r="Y164" s="36">
        <f t="shared" si="13"/>
        <v>3669.3999999999996</v>
      </c>
      <c r="Z164" s="37">
        <f t="shared" si="12"/>
        <v>3669.3999999999996</v>
      </c>
      <c r="AA164" s="35">
        <v>2020</v>
      </c>
    </row>
    <row r="165" spans="1:31" ht="27.6" customHeight="1" x14ac:dyDescent="0.25">
      <c r="A165" s="33"/>
      <c r="B165" s="33"/>
      <c r="C165" s="33"/>
      <c r="D165" s="33" t="s">
        <v>11</v>
      </c>
      <c r="E165" s="33" t="s">
        <v>21</v>
      </c>
      <c r="F165" s="33" t="s">
        <v>11</v>
      </c>
      <c r="G165" s="33" t="s">
        <v>20</v>
      </c>
      <c r="H165" s="33" t="s">
        <v>11</v>
      </c>
      <c r="I165" s="33" t="s">
        <v>19</v>
      </c>
      <c r="J165" s="33" t="s">
        <v>12</v>
      </c>
      <c r="K165" s="33" t="s">
        <v>11</v>
      </c>
      <c r="L165" s="33" t="s">
        <v>13</v>
      </c>
      <c r="M165" s="33" t="s">
        <v>12</v>
      </c>
      <c r="N165" s="33" t="s">
        <v>11</v>
      </c>
      <c r="O165" s="33" t="s">
        <v>19</v>
      </c>
      <c r="P165" s="33" t="s">
        <v>18</v>
      </c>
      <c r="Q165" s="33" t="s">
        <v>128</v>
      </c>
      <c r="R165" s="133"/>
      <c r="S165" s="130"/>
      <c r="T165" s="36"/>
      <c r="U165" s="36"/>
      <c r="V165" s="36"/>
      <c r="W165" s="36"/>
      <c r="X165" s="36"/>
      <c r="Y165" s="36">
        <f t="shared" si="13"/>
        <v>18489.5</v>
      </c>
      <c r="Z165" s="37">
        <f t="shared" si="12"/>
        <v>18489.5</v>
      </c>
      <c r="AA165" s="35">
        <v>2020</v>
      </c>
    </row>
    <row r="166" spans="1:31" ht="27.6" customHeight="1" x14ac:dyDescent="0.25">
      <c r="A166" s="33"/>
      <c r="B166" s="33"/>
      <c r="C166" s="33"/>
      <c r="D166" s="33" t="s">
        <v>11</v>
      </c>
      <c r="E166" s="33" t="s">
        <v>21</v>
      </c>
      <c r="F166" s="33" t="s">
        <v>11</v>
      </c>
      <c r="G166" s="33" t="s">
        <v>20</v>
      </c>
      <c r="H166" s="33" t="s">
        <v>11</v>
      </c>
      <c r="I166" s="33" t="s">
        <v>19</v>
      </c>
      <c r="J166" s="33" t="s">
        <v>12</v>
      </c>
      <c r="K166" s="33" t="s">
        <v>11</v>
      </c>
      <c r="L166" s="33" t="s">
        <v>13</v>
      </c>
      <c r="M166" s="33" t="s">
        <v>65</v>
      </c>
      <c r="N166" s="33" t="s">
        <v>11</v>
      </c>
      <c r="O166" s="33" t="s">
        <v>19</v>
      </c>
      <c r="P166" s="33" t="s">
        <v>18</v>
      </c>
      <c r="Q166" s="33" t="s">
        <v>256</v>
      </c>
      <c r="R166" s="131" t="s">
        <v>257</v>
      </c>
      <c r="S166" s="128" t="s">
        <v>40</v>
      </c>
      <c r="T166" s="36"/>
      <c r="U166" s="36"/>
      <c r="V166" s="36"/>
      <c r="W166" s="36"/>
      <c r="X166" s="36"/>
      <c r="Y166" s="36">
        <f t="shared" si="13"/>
        <v>1740.5</v>
      </c>
      <c r="Z166" s="37">
        <f t="shared" si="12"/>
        <v>1740.5</v>
      </c>
      <c r="AA166" s="35">
        <v>2020</v>
      </c>
    </row>
    <row r="167" spans="1:31" ht="25.15" customHeight="1" x14ac:dyDescent="0.25">
      <c r="A167" s="33"/>
      <c r="B167" s="33"/>
      <c r="C167" s="33"/>
      <c r="D167" s="33" t="s">
        <v>11</v>
      </c>
      <c r="E167" s="33" t="s">
        <v>21</v>
      </c>
      <c r="F167" s="33" t="s">
        <v>11</v>
      </c>
      <c r="G167" s="33" t="s">
        <v>20</v>
      </c>
      <c r="H167" s="33" t="s">
        <v>11</v>
      </c>
      <c r="I167" s="33" t="s">
        <v>19</v>
      </c>
      <c r="J167" s="33" t="s">
        <v>12</v>
      </c>
      <c r="K167" s="33" t="s">
        <v>11</v>
      </c>
      <c r="L167" s="33" t="s">
        <v>13</v>
      </c>
      <c r="M167" s="33" t="s">
        <v>12</v>
      </c>
      <c r="N167" s="33" t="s">
        <v>11</v>
      </c>
      <c r="O167" s="33" t="s">
        <v>19</v>
      </c>
      <c r="P167" s="33" t="s">
        <v>18</v>
      </c>
      <c r="Q167" s="33" t="s">
        <v>256</v>
      </c>
      <c r="R167" s="133"/>
      <c r="S167" s="130"/>
      <c r="T167" s="36"/>
      <c r="U167" s="36"/>
      <c r="V167" s="36"/>
      <c r="W167" s="36"/>
      <c r="X167" s="36"/>
      <c r="Y167" s="36">
        <f t="shared" si="13"/>
        <v>7796.8000000000011</v>
      </c>
      <c r="Z167" s="37">
        <f t="shared" si="12"/>
        <v>7796.8000000000011</v>
      </c>
      <c r="AA167" s="35">
        <v>2020</v>
      </c>
    </row>
    <row r="168" spans="1:31" ht="31.15" customHeight="1" x14ac:dyDescent="0.25">
      <c r="A168" s="33"/>
      <c r="B168" s="33"/>
      <c r="C168" s="33"/>
      <c r="D168" s="33" t="s">
        <v>11</v>
      </c>
      <c r="E168" s="33" t="s">
        <v>21</v>
      </c>
      <c r="F168" s="33" t="s">
        <v>11</v>
      </c>
      <c r="G168" s="33" t="s">
        <v>20</v>
      </c>
      <c r="H168" s="33" t="s">
        <v>11</v>
      </c>
      <c r="I168" s="33" t="s">
        <v>19</v>
      </c>
      <c r="J168" s="33" t="s">
        <v>12</v>
      </c>
      <c r="K168" s="33" t="s">
        <v>11</v>
      </c>
      <c r="L168" s="33" t="s">
        <v>13</v>
      </c>
      <c r="M168" s="33" t="s">
        <v>65</v>
      </c>
      <c r="N168" s="33" t="s">
        <v>11</v>
      </c>
      <c r="O168" s="33" t="s">
        <v>19</v>
      </c>
      <c r="P168" s="33" t="s">
        <v>18</v>
      </c>
      <c r="Q168" s="33" t="s">
        <v>258</v>
      </c>
      <c r="R168" s="131" t="s">
        <v>268</v>
      </c>
      <c r="S168" s="128" t="s">
        <v>40</v>
      </c>
      <c r="T168" s="36"/>
      <c r="U168" s="36"/>
      <c r="V168" s="36"/>
      <c r="W168" s="36"/>
      <c r="X168" s="36"/>
      <c r="Y168" s="36">
        <f t="shared" ref="Y168:Y179" si="14">Y207</f>
        <v>8123.9</v>
      </c>
      <c r="Z168" s="37">
        <f t="shared" ref="Z168:Z179" si="15">Y168</f>
        <v>8123.9</v>
      </c>
      <c r="AA168" s="35">
        <v>2020</v>
      </c>
    </row>
    <row r="169" spans="1:31" ht="35.450000000000003" customHeight="1" x14ac:dyDescent="0.25">
      <c r="A169" s="33"/>
      <c r="B169" s="33"/>
      <c r="C169" s="33"/>
      <c r="D169" s="33" t="s">
        <v>11</v>
      </c>
      <c r="E169" s="33" t="s">
        <v>21</v>
      </c>
      <c r="F169" s="33" t="s">
        <v>11</v>
      </c>
      <c r="G169" s="33" t="s">
        <v>20</v>
      </c>
      <c r="H169" s="33" t="s">
        <v>11</v>
      </c>
      <c r="I169" s="33" t="s">
        <v>19</v>
      </c>
      <c r="J169" s="33" t="s">
        <v>12</v>
      </c>
      <c r="K169" s="33" t="s">
        <v>11</v>
      </c>
      <c r="L169" s="33" t="s">
        <v>13</v>
      </c>
      <c r="M169" s="33" t="s">
        <v>12</v>
      </c>
      <c r="N169" s="33" t="s">
        <v>11</v>
      </c>
      <c r="O169" s="33" t="s">
        <v>19</v>
      </c>
      <c r="P169" s="33" t="s">
        <v>18</v>
      </c>
      <c r="Q169" s="33" t="s">
        <v>258</v>
      </c>
      <c r="R169" s="133"/>
      <c r="S169" s="130"/>
      <c r="T169" s="36"/>
      <c r="U169" s="36"/>
      <c r="V169" s="36"/>
      <c r="W169" s="36"/>
      <c r="X169" s="36"/>
      <c r="Y169" s="36">
        <f t="shared" si="14"/>
        <v>32658.6</v>
      </c>
      <c r="Z169" s="37">
        <f t="shared" si="15"/>
        <v>32658.6</v>
      </c>
      <c r="AA169" s="35">
        <v>2020</v>
      </c>
    </row>
    <row r="170" spans="1:31" ht="31.15" customHeight="1" x14ac:dyDescent="0.25">
      <c r="A170" s="33"/>
      <c r="B170" s="33"/>
      <c r="C170" s="33"/>
      <c r="D170" s="33" t="s">
        <v>11</v>
      </c>
      <c r="E170" s="33" t="s">
        <v>21</v>
      </c>
      <c r="F170" s="33" t="s">
        <v>11</v>
      </c>
      <c r="G170" s="33" t="s">
        <v>20</v>
      </c>
      <c r="H170" s="33" t="s">
        <v>11</v>
      </c>
      <c r="I170" s="33" t="s">
        <v>19</v>
      </c>
      <c r="J170" s="33" t="s">
        <v>12</v>
      </c>
      <c r="K170" s="33" t="s">
        <v>11</v>
      </c>
      <c r="L170" s="33" t="s">
        <v>13</v>
      </c>
      <c r="M170" s="33" t="s">
        <v>65</v>
      </c>
      <c r="N170" s="33" t="s">
        <v>11</v>
      </c>
      <c r="O170" s="33" t="s">
        <v>19</v>
      </c>
      <c r="P170" s="33" t="s">
        <v>18</v>
      </c>
      <c r="Q170" s="33" t="s">
        <v>259</v>
      </c>
      <c r="R170" s="131" t="s">
        <v>269</v>
      </c>
      <c r="S170" s="128" t="s">
        <v>40</v>
      </c>
      <c r="T170" s="36"/>
      <c r="U170" s="36"/>
      <c r="V170" s="36"/>
      <c r="W170" s="36"/>
      <c r="X170" s="36"/>
      <c r="Y170" s="36">
        <f t="shared" si="14"/>
        <v>305.5</v>
      </c>
      <c r="Z170" s="37">
        <f t="shared" si="15"/>
        <v>305.5</v>
      </c>
      <c r="AA170" s="35">
        <v>2020</v>
      </c>
    </row>
    <row r="171" spans="1:31" ht="35.450000000000003" customHeight="1" x14ac:dyDescent="0.25">
      <c r="A171" s="33"/>
      <c r="B171" s="33"/>
      <c r="C171" s="33"/>
      <c r="D171" s="33" t="s">
        <v>11</v>
      </c>
      <c r="E171" s="33" t="s">
        <v>21</v>
      </c>
      <c r="F171" s="33" t="s">
        <v>11</v>
      </c>
      <c r="G171" s="33" t="s">
        <v>20</v>
      </c>
      <c r="H171" s="33" t="s">
        <v>11</v>
      </c>
      <c r="I171" s="33" t="s">
        <v>19</v>
      </c>
      <c r="J171" s="33" t="s">
        <v>12</v>
      </c>
      <c r="K171" s="33" t="s">
        <v>11</v>
      </c>
      <c r="L171" s="33" t="s">
        <v>13</v>
      </c>
      <c r="M171" s="33" t="s">
        <v>12</v>
      </c>
      <c r="N171" s="33" t="s">
        <v>11</v>
      </c>
      <c r="O171" s="33" t="s">
        <v>19</v>
      </c>
      <c r="P171" s="33" t="s">
        <v>18</v>
      </c>
      <c r="Q171" s="33" t="s">
        <v>259</v>
      </c>
      <c r="R171" s="133"/>
      <c r="S171" s="130"/>
      <c r="T171" s="36"/>
      <c r="U171" s="36"/>
      <c r="V171" s="36"/>
      <c r="W171" s="36"/>
      <c r="X171" s="36"/>
      <c r="Y171" s="36">
        <f t="shared" si="14"/>
        <v>1222</v>
      </c>
      <c r="Z171" s="37">
        <f t="shared" si="15"/>
        <v>1222</v>
      </c>
      <c r="AA171" s="35">
        <v>2020</v>
      </c>
    </row>
    <row r="172" spans="1:31" ht="27.6" customHeight="1" x14ac:dyDescent="0.25">
      <c r="A172" s="33"/>
      <c r="B172" s="33"/>
      <c r="C172" s="33"/>
      <c r="D172" s="33" t="s">
        <v>11</v>
      </c>
      <c r="E172" s="33" t="s">
        <v>21</v>
      </c>
      <c r="F172" s="33" t="s">
        <v>11</v>
      </c>
      <c r="G172" s="33" t="s">
        <v>20</v>
      </c>
      <c r="H172" s="33" t="s">
        <v>11</v>
      </c>
      <c r="I172" s="33" t="s">
        <v>19</v>
      </c>
      <c r="J172" s="33" t="s">
        <v>12</v>
      </c>
      <c r="K172" s="33" t="s">
        <v>11</v>
      </c>
      <c r="L172" s="33" t="s">
        <v>13</v>
      </c>
      <c r="M172" s="33" t="s">
        <v>65</v>
      </c>
      <c r="N172" s="33" t="s">
        <v>11</v>
      </c>
      <c r="O172" s="33" t="s">
        <v>19</v>
      </c>
      <c r="P172" s="33" t="s">
        <v>18</v>
      </c>
      <c r="Q172" s="33" t="s">
        <v>260</v>
      </c>
      <c r="R172" s="131" t="s">
        <v>264</v>
      </c>
      <c r="S172" s="128" t="s">
        <v>40</v>
      </c>
      <c r="T172" s="36"/>
      <c r="U172" s="36"/>
      <c r="V172" s="36"/>
      <c r="W172" s="36"/>
      <c r="X172" s="36"/>
      <c r="Y172" s="36">
        <f t="shared" si="14"/>
        <v>435.2</v>
      </c>
      <c r="Z172" s="37">
        <f t="shared" si="15"/>
        <v>435.2</v>
      </c>
      <c r="AA172" s="35">
        <v>2020</v>
      </c>
    </row>
    <row r="173" spans="1:31" ht="27" customHeight="1" x14ac:dyDescent="0.25">
      <c r="A173" s="33"/>
      <c r="B173" s="33"/>
      <c r="C173" s="33"/>
      <c r="D173" s="33" t="s">
        <v>11</v>
      </c>
      <c r="E173" s="33" t="s">
        <v>21</v>
      </c>
      <c r="F173" s="33" t="s">
        <v>11</v>
      </c>
      <c r="G173" s="33" t="s">
        <v>20</v>
      </c>
      <c r="H173" s="33" t="s">
        <v>11</v>
      </c>
      <c r="I173" s="33" t="s">
        <v>19</v>
      </c>
      <c r="J173" s="33" t="s">
        <v>12</v>
      </c>
      <c r="K173" s="33" t="s">
        <v>11</v>
      </c>
      <c r="L173" s="33" t="s">
        <v>13</v>
      </c>
      <c r="M173" s="33" t="s">
        <v>12</v>
      </c>
      <c r="N173" s="33" t="s">
        <v>11</v>
      </c>
      <c r="O173" s="33" t="s">
        <v>19</v>
      </c>
      <c r="P173" s="33" t="s">
        <v>18</v>
      </c>
      <c r="Q173" s="33" t="s">
        <v>260</v>
      </c>
      <c r="R173" s="133"/>
      <c r="S173" s="130"/>
      <c r="T173" s="36"/>
      <c r="U173" s="36"/>
      <c r="V173" s="36"/>
      <c r="W173" s="36"/>
      <c r="X173" s="36"/>
      <c r="Y173" s="36">
        <f t="shared" si="14"/>
        <v>1740.5</v>
      </c>
      <c r="Z173" s="37">
        <f t="shared" si="15"/>
        <v>1740.5</v>
      </c>
      <c r="AA173" s="35">
        <v>2020</v>
      </c>
    </row>
    <row r="174" spans="1:31" ht="27.6" customHeight="1" x14ac:dyDescent="0.25">
      <c r="A174" s="33"/>
      <c r="B174" s="33"/>
      <c r="C174" s="33"/>
      <c r="D174" s="33" t="s">
        <v>11</v>
      </c>
      <c r="E174" s="33" t="s">
        <v>21</v>
      </c>
      <c r="F174" s="33" t="s">
        <v>11</v>
      </c>
      <c r="G174" s="33" t="s">
        <v>20</v>
      </c>
      <c r="H174" s="33" t="s">
        <v>11</v>
      </c>
      <c r="I174" s="33" t="s">
        <v>19</v>
      </c>
      <c r="J174" s="33" t="s">
        <v>12</v>
      </c>
      <c r="K174" s="33" t="s">
        <v>11</v>
      </c>
      <c r="L174" s="33" t="s">
        <v>13</v>
      </c>
      <c r="M174" s="33" t="s">
        <v>65</v>
      </c>
      <c r="N174" s="33" t="s">
        <v>11</v>
      </c>
      <c r="O174" s="33" t="s">
        <v>19</v>
      </c>
      <c r="P174" s="33" t="s">
        <v>18</v>
      </c>
      <c r="Q174" s="33" t="s">
        <v>261</v>
      </c>
      <c r="R174" s="131" t="s">
        <v>266</v>
      </c>
      <c r="S174" s="128" t="s">
        <v>40</v>
      </c>
      <c r="T174" s="36"/>
      <c r="U174" s="36"/>
      <c r="V174" s="36"/>
      <c r="W174" s="36"/>
      <c r="X174" s="36"/>
      <c r="Y174" s="36">
        <f t="shared" si="14"/>
        <v>1008</v>
      </c>
      <c r="Z174" s="37">
        <f t="shared" si="15"/>
        <v>1008</v>
      </c>
      <c r="AA174" s="35">
        <v>2020</v>
      </c>
    </row>
    <row r="175" spans="1:31" ht="30.6" customHeight="1" x14ac:dyDescent="0.25">
      <c r="A175" s="33"/>
      <c r="B175" s="33"/>
      <c r="C175" s="33"/>
      <c r="D175" s="33" t="s">
        <v>11</v>
      </c>
      <c r="E175" s="33" t="s">
        <v>21</v>
      </c>
      <c r="F175" s="33" t="s">
        <v>11</v>
      </c>
      <c r="G175" s="33" t="s">
        <v>20</v>
      </c>
      <c r="H175" s="33" t="s">
        <v>11</v>
      </c>
      <c r="I175" s="33" t="s">
        <v>19</v>
      </c>
      <c r="J175" s="33" t="s">
        <v>12</v>
      </c>
      <c r="K175" s="33" t="s">
        <v>11</v>
      </c>
      <c r="L175" s="33" t="s">
        <v>13</v>
      </c>
      <c r="M175" s="33" t="s">
        <v>12</v>
      </c>
      <c r="N175" s="33" t="s">
        <v>11</v>
      </c>
      <c r="O175" s="33" t="s">
        <v>19</v>
      </c>
      <c r="P175" s="33" t="s">
        <v>18</v>
      </c>
      <c r="Q175" s="33" t="s">
        <v>261</v>
      </c>
      <c r="R175" s="133"/>
      <c r="S175" s="130"/>
      <c r="T175" s="36"/>
      <c r="U175" s="36"/>
      <c r="V175" s="36"/>
      <c r="W175" s="36"/>
      <c r="X175" s="36"/>
      <c r="Y175" s="36">
        <f t="shared" si="14"/>
        <v>4031.9</v>
      </c>
      <c r="Z175" s="37">
        <f t="shared" si="15"/>
        <v>4031.9</v>
      </c>
      <c r="AA175" s="35">
        <v>2020</v>
      </c>
      <c r="AC175" s="147"/>
      <c r="AD175" s="147"/>
      <c r="AE175" s="147"/>
    </row>
    <row r="176" spans="1:31" ht="25.15" customHeight="1" x14ac:dyDescent="0.25">
      <c r="A176" s="33"/>
      <c r="B176" s="33"/>
      <c r="C176" s="33"/>
      <c r="D176" s="33" t="s">
        <v>11</v>
      </c>
      <c r="E176" s="33" t="s">
        <v>21</v>
      </c>
      <c r="F176" s="33" t="s">
        <v>11</v>
      </c>
      <c r="G176" s="33" t="s">
        <v>20</v>
      </c>
      <c r="H176" s="33" t="s">
        <v>11</v>
      </c>
      <c r="I176" s="33" t="s">
        <v>19</v>
      </c>
      <c r="J176" s="33" t="s">
        <v>12</v>
      </c>
      <c r="K176" s="33" t="s">
        <v>11</v>
      </c>
      <c r="L176" s="33" t="s">
        <v>13</v>
      </c>
      <c r="M176" s="33" t="s">
        <v>65</v>
      </c>
      <c r="N176" s="33" t="s">
        <v>11</v>
      </c>
      <c r="O176" s="33" t="s">
        <v>19</v>
      </c>
      <c r="P176" s="33" t="s">
        <v>18</v>
      </c>
      <c r="Q176" s="33" t="s">
        <v>262</v>
      </c>
      <c r="R176" s="131" t="s">
        <v>265</v>
      </c>
      <c r="S176" s="128" t="s">
        <v>40</v>
      </c>
      <c r="T176" s="36"/>
      <c r="U176" s="36"/>
      <c r="V176" s="36"/>
      <c r="W176" s="36"/>
      <c r="X176" s="36"/>
      <c r="Y176" s="36">
        <f t="shared" si="14"/>
        <v>839.30000000000007</v>
      </c>
      <c r="Z176" s="37">
        <f t="shared" si="15"/>
        <v>839.30000000000007</v>
      </c>
      <c r="AA176" s="35">
        <v>2020</v>
      </c>
      <c r="AC176" s="147"/>
      <c r="AD176" s="147"/>
      <c r="AE176" s="147"/>
    </row>
    <row r="177" spans="1:31" ht="30" customHeight="1" x14ac:dyDescent="0.25">
      <c r="A177" s="33"/>
      <c r="B177" s="33"/>
      <c r="C177" s="33"/>
      <c r="D177" s="33" t="s">
        <v>11</v>
      </c>
      <c r="E177" s="33" t="s">
        <v>21</v>
      </c>
      <c r="F177" s="33" t="s">
        <v>11</v>
      </c>
      <c r="G177" s="33" t="s">
        <v>20</v>
      </c>
      <c r="H177" s="33" t="s">
        <v>11</v>
      </c>
      <c r="I177" s="33" t="s">
        <v>19</v>
      </c>
      <c r="J177" s="33" t="s">
        <v>12</v>
      </c>
      <c r="K177" s="33" t="s">
        <v>11</v>
      </c>
      <c r="L177" s="33" t="s">
        <v>13</v>
      </c>
      <c r="M177" s="33" t="s">
        <v>12</v>
      </c>
      <c r="N177" s="33" t="s">
        <v>11</v>
      </c>
      <c r="O177" s="33" t="s">
        <v>19</v>
      </c>
      <c r="P177" s="33" t="s">
        <v>18</v>
      </c>
      <c r="Q177" s="33" t="s">
        <v>262</v>
      </c>
      <c r="R177" s="133"/>
      <c r="S177" s="130"/>
      <c r="T177" s="36"/>
      <c r="U177" s="36"/>
      <c r="V177" s="36"/>
      <c r="W177" s="36"/>
      <c r="X177" s="36"/>
      <c r="Y177" s="36">
        <f t="shared" si="14"/>
        <v>3374.1</v>
      </c>
      <c r="Z177" s="37">
        <f t="shared" si="15"/>
        <v>3374.1</v>
      </c>
      <c r="AA177" s="35">
        <v>2020</v>
      </c>
      <c r="AC177" s="147"/>
      <c r="AD177" s="147"/>
      <c r="AE177" s="147"/>
    </row>
    <row r="178" spans="1:31" ht="24.6" customHeight="1" x14ac:dyDescent="0.25">
      <c r="A178" s="33"/>
      <c r="B178" s="33"/>
      <c r="C178" s="33"/>
      <c r="D178" s="33" t="s">
        <v>11</v>
      </c>
      <c r="E178" s="33" t="s">
        <v>21</v>
      </c>
      <c r="F178" s="33" t="s">
        <v>11</v>
      </c>
      <c r="G178" s="33" t="s">
        <v>20</v>
      </c>
      <c r="H178" s="33" t="s">
        <v>11</v>
      </c>
      <c r="I178" s="33" t="s">
        <v>19</v>
      </c>
      <c r="J178" s="33" t="s">
        <v>12</v>
      </c>
      <c r="K178" s="33" t="s">
        <v>11</v>
      </c>
      <c r="L178" s="33" t="s">
        <v>13</v>
      </c>
      <c r="M178" s="33" t="s">
        <v>65</v>
      </c>
      <c r="N178" s="33" t="s">
        <v>11</v>
      </c>
      <c r="O178" s="33" t="s">
        <v>19</v>
      </c>
      <c r="P178" s="33" t="s">
        <v>18</v>
      </c>
      <c r="Q178" s="33" t="s">
        <v>263</v>
      </c>
      <c r="R178" s="131" t="s">
        <v>267</v>
      </c>
      <c r="S178" s="128" t="s">
        <v>40</v>
      </c>
      <c r="T178" s="36"/>
      <c r="U178" s="36"/>
      <c r="V178" s="36"/>
      <c r="W178" s="36"/>
      <c r="X178" s="36"/>
      <c r="Y178" s="36">
        <f t="shared" si="14"/>
        <v>432.8</v>
      </c>
      <c r="Z178" s="37">
        <f t="shared" si="15"/>
        <v>432.8</v>
      </c>
      <c r="AA178" s="35">
        <v>2020</v>
      </c>
    </row>
    <row r="179" spans="1:31" ht="27.6" customHeight="1" x14ac:dyDescent="0.25">
      <c r="A179" s="33"/>
      <c r="B179" s="33"/>
      <c r="C179" s="33"/>
      <c r="D179" s="33" t="s">
        <v>11</v>
      </c>
      <c r="E179" s="33" t="s">
        <v>21</v>
      </c>
      <c r="F179" s="33" t="s">
        <v>11</v>
      </c>
      <c r="G179" s="33" t="s">
        <v>20</v>
      </c>
      <c r="H179" s="33" t="s">
        <v>11</v>
      </c>
      <c r="I179" s="33" t="s">
        <v>19</v>
      </c>
      <c r="J179" s="33" t="s">
        <v>12</v>
      </c>
      <c r="K179" s="33" t="s">
        <v>11</v>
      </c>
      <c r="L179" s="33" t="s">
        <v>13</v>
      </c>
      <c r="M179" s="33" t="s">
        <v>12</v>
      </c>
      <c r="N179" s="33" t="s">
        <v>11</v>
      </c>
      <c r="O179" s="33" t="s">
        <v>19</v>
      </c>
      <c r="P179" s="33" t="s">
        <v>18</v>
      </c>
      <c r="Q179" s="33" t="s">
        <v>263</v>
      </c>
      <c r="R179" s="133"/>
      <c r="S179" s="130"/>
      <c r="T179" s="36"/>
      <c r="U179" s="36"/>
      <c r="V179" s="36"/>
      <c r="W179" s="36"/>
      <c r="X179" s="36"/>
      <c r="Y179" s="36">
        <f t="shared" si="14"/>
        <v>1730.9</v>
      </c>
      <c r="Z179" s="37">
        <f t="shared" si="15"/>
        <v>1730.9</v>
      </c>
      <c r="AA179" s="35">
        <v>2020</v>
      </c>
    </row>
    <row r="180" spans="1:31" ht="27.6" customHeight="1" x14ac:dyDescent="0.25">
      <c r="A180" s="25"/>
      <c r="B180" s="25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12" t="s">
        <v>144</v>
      </c>
      <c r="S180" s="10" t="s">
        <v>41</v>
      </c>
      <c r="T180" s="8">
        <f>T182+T184+T219</f>
        <v>215.1</v>
      </c>
      <c r="U180" s="8">
        <f t="shared" ref="U180:Y180" si="16">U182+U184+U219</f>
        <v>308.89999999999998</v>
      </c>
      <c r="V180" s="8">
        <f t="shared" si="16"/>
        <v>104</v>
      </c>
      <c r="W180" s="8">
        <f t="shared" si="16"/>
        <v>134.80000000000001</v>
      </c>
      <c r="X180" s="8">
        <f t="shared" si="16"/>
        <v>12.1</v>
      </c>
      <c r="Y180" s="8">
        <f t="shared" si="16"/>
        <v>149.49699999999999</v>
      </c>
      <c r="Z180" s="5">
        <f t="shared" ref="Z180:Z188" si="17">T180+U180+V180+W180+X180+Y180</f>
        <v>924.39699999999993</v>
      </c>
      <c r="AA180" s="10">
        <v>2020</v>
      </c>
    </row>
    <row r="181" spans="1:31" ht="30" x14ac:dyDescent="0.25">
      <c r="A181" s="33" t="s">
        <v>11</v>
      </c>
      <c r="B181" s="33" t="s">
        <v>11</v>
      </c>
      <c r="C181" s="33" t="s">
        <v>22</v>
      </c>
      <c r="D181" s="33" t="s">
        <v>11</v>
      </c>
      <c r="E181" s="33" t="s">
        <v>21</v>
      </c>
      <c r="F181" s="33" t="s">
        <v>11</v>
      </c>
      <c r="G181" s="33" t="s">
        <v>20</v>
      </c>
      <c r="H181" s="33" t="s">
        <v>11</v>
      </c>
      <c r="I181" s="33" t="s">
        <v>19</v>
      </c>
      <c r="J181" s="33" t="s">
        <v>12</v>
      </c>
      <c r="K181" s="33" t="s">
        <v>11</v>
      </c>
      <c r="L181" s="33" t="s">
        <v>13</v>
      </c>
      <c r="M181" s="33" t="s">
        <v>11</v>
      </c>
      <c r="N181" s="33" t="s">
        <v>11</v>
      </c>
      <c r="O181" s="33" t="s">
        <v>11</v>
      </c>
      <c r="P181" s="33" t="s">
        <v>11</v>
      </c>
      <c r="Q181" s="33" t="s">
        <v>11</v>
      </c>
      <c r="R181" s="34" t="s">
        <v>129</v>
      </c>
      <c r="S181" s="35" t="s">
        <v>40</v>
      </c>
      <c r="T181" s="36">
        <v>1300</v>
      </c>
      <c r="U181" s="36"/>
      <c r="V181" s="36"/>
      <c r="W181" s="36"/>
      <c r="X181" s="36"/>
      <c r="Y181" s="103"/>
      <c r="Z181" s="37">
        <f t="shared" si="17"/>
        <v>1300</v>
      </c>
      <c r="AA181" s="35">
        <v>2015</v>
      </c>
    </row>
    <row r="182" spans="1:31" ht="45" x14ac:dyDescent="0.25">
      <c r="A182" s="25"/>
      <c r="B182" s="25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12" t="s">
        <v>130</v>
      </c>
      <c r="S182" s="10" t="s">
        <v>41</v>
      </c>
      <c r="T182" s="8">
        <v>0.3</v>
      </c>
      <c r="U182" s="8"/>
      <c r="V182" s="8"/>
      <c r="W182" s="8"/>
      <c r="X182" s="8"/>
      <c r="Y182" s="99"/>
      <c r="Z182" s="5">
        <f t="shared" si="17"/>
        <v>0.3</v>
      </c>
      <c r="AA182" s="10">
        <v>2015</v>
      </c>
    </row>
    <row r="183" spans="1:31" ht="30" x14ac:dyDescent="0.25">
      <c r="A183" s="33" t="s">
        <v>11</v>
      </c>
      <c r="B183" s="33" t="s">
        <v>11</v>
      </c>
      <c r="C183" s="33" t="s">
        <v>21</v>
      </c>
      <c r="D183" s="33" t="s">
        <v>11</v>
      </c>
      <c r="E183" s="33" t="s">
        <v>21</v>
      </c>
      <c r="F183" s="33" t="s">
        <v>11</v>
      </c>
      <c r="G183" s="33" t="s">
        <v>20</v>
      </c>
      <c r="H183" s="33" t="s">
        <v>11</v>
      </c>
      <c r="I183" s="33" t="s">
        <v>19</v>
      </c>
      <c r="J183" s="33" t="s">
        <v>12</v>
      </c>
      <c r="K183" s="33" t="s">
        <v>11</v>
      </c>
      <c r="L183" s="33" t="s">
        <v>13</v>
      </c>
      <c r="M183" s="33" t="s">
        <v>11</v>
      </c>
      <c r="N183" s="33" t="s">
        <v>11</v>
      </c>
      <c r="O183" s="33" t="s">
        <v>11</v>
      </c>
      <c r="P183" s="33" t="s">
        <v>11</v>
      </c>
      <c r="Q183" s="33" t="s">
        <v>11</v>
      </c>
      <c r="R183" s="34" t="s">
        <v>129</v>
      </c>
      <c r="S183" s="35" t="s">
        <v>40</v>
      </c>
      <c r="T183" s="36">
        <f>1881-310</f>
        <v>1571</v>
      </c>
      <c r="U183" s="36"/>
      <c r="V183" s="36"/>
      <c r="W183" s="36"/>
      <c r="X183" s="36"/>
      <c r="Y183" s="103"/>
      <c r="Z183" s="37">
        <f t="shared" si="17"/>
        <v>1571</v>
      </c>
      <c r="AA183" s="35">
        <v>2015</v>
      </c>
    </row>
    <row r="184" spans="1:31" ht="45" x14ac:dyDescent="0.25">
      <c r="A184" s="25"/>
      <c r="B184" s="25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12" t="s">
        <v>131</v>
      </c>
      <c r="S184" s="10" t="s">
        <v>41</v>
      </c>
      <c r="T184" s="8">
        <v>1.3</v>
      </c>
      <c r="U184" s="8"/>
      <c r="V184" s="8"/>
      <c r="W184" s="8"/>
      <c r="X184" s="8"/>
      <c r="Y184" s="99"/>
      <c r="Z184" s="5">
        <f t="shared" si="17"/>
        <v>1.3</v>
      </c>
      <c r="AA184" s="10">
        <v>2015</v>
      </c>
    </row>
    <row r="185" spans="1:31" ht="30" x14ac:dyDescent="0.25">
      <c r="A185" s="33" t="s">
        <v>11</v>
      </c>
      <c r="B185" s="33" t="s">
        <v>12</v>
      </c>
      <c r="C185" s="33" t="s">
        <v>13</v>
      </c>
      <c r="D185" s="33" t="s">
        <v>11</v>
      </c>
      <c r="E185" s="33" t="s">
        <v>21</v>
      </c>
      <c r="F185" s="33" t="s">
        <v>11</v>
      </c>
      <c r="G185" s="33" t="s">
        <v>20</v>
      </c>
      <c r="H185" s="33" t="s">
        <v>11</v>
      </c>
      <c r="I185" s="33" t="s">
        <v>19</v>
      </c>
      <c r="J185" s="33" t="s">
        <v>12</v>
      </c>
      <c r="K185" s="33" t="s">
        <v>11</v>
      </c>
      <c r="L185" s="33" t="s">
        <v>13</v>
      </c>
      <c r="M185" s="33" t="s">
        <v>11</v>
      </c>
      <c r="N185" s="33" t="s">
        <v>11</v>
      </c>
      <c r="O185" s="33" t="s">
        <v>11</v>
      </c>
      <c r="P185" s="33" t="s">
        <v>11</v>
      </c>
      <c r="Q185" s="33" t="s">
        <v>11</v>
      </c>
      <c r="R185" s="34" t="s">
        <v>129</v>
      </c>
      <c r="S185" s="35" t="s">
        <v>40</v>
      </c>
      <c r="T185" s="37">
        <f>T186+T187</f>
        <v>237372.9</v>
      </c>
      <c r="U185" s="37">
        <f>U186+U187+U188</f>
        <v>227864.3</v>
      </c>
      <c r="V185" s="37">
        <f>V186+V187+V188+V189+V190+V191+V192+V193+V194</f>
        <v>630059.19999999995</v>
      </c>
      <c r="W185" s="37">
        <f>W186+W187+W195+W196</f>
        <v>162784.1</v>
      </c>
      <c r="X185" s="37">
        <f>X186+X187+X197+X198</f>
        <v>24916.7</v>
      </c>
      <c r="Y185" s="37">
        <f>Y186+Y187+Y197+Y198+Y199+Y200+Y201+Y202+Y203+Y204+Y205+Y206+Y207+Y208+Y209+Y210+Y211+Y212+Y213+Y214+Y215+Y216+Y217+Y218</f>
        <v>333224.09999999998</v>
      </c>
      <c r="Z185" s="37">
        <f>T185+U185+V185+W185+X185+Y185</f>
        <v>1616221.2999999998</v>
      </c>
      <c r="AA185" s="35">
        <v>2020</v>
      </c>
    </row>
    <row r="186" spans="1:31" ht="30" x14ac:dyDescent="0.25">
      <c r="A186" s="33" t="s">
        <v>11</v>
      </c>
      <c r="B186" s="33" t="s">
        <v>12</v>
      </c>
      <c r="C186" s="33" t="s">
        <v>13</v>
      </c>
      <c r="D186" s="33" t="s">
        <v>11</v>
      </c>
      <c r="E186" s="33" t="s">
        <v>21</v>
      </c>
      <c r="F186" s="33" t="s">
        <v>11</v>
      </c>
      <c r="G186" s="33" t="s">
        <v>20</v>
      </c>
      <c r="H186" s="33" t="s">
        <v>11</v>
      </c>
      <c r="I186" s="33" t="s">
        <v>19</v>
      </c>
      <c r="J186" s="33" t="s">
        <v>12</v>
      </c>
      <c r="K186" s="33" t="s">
        <v>11</v>
      </c>
      <c r="L186" s="33" t="s">
        <v>13</v>
      </c>
      <c r="M186" s="33" t="s">
        <v>11</v>
      </c>
      <c r="N186" s="33" t="s">
        <v>11</v>
      </c>
      <c r="O186" s="33" t="s">
        <v>11</v>
      </c>
      <c r="P186" s="33" t="s">
        <v>11</v>
      </c>
      <c r="Q186" s="33" t="s">
        <v>11</v>
      </c>
      <c r="R186" s="34" t="s">
        <v>129</v>
      </c>
      <c r="S186" s="35" t="s">
        <v>40</v>
      </c>
      <c r="T186" s="36">
        <f>208466.4-2928.6-2000-355.5</f>
        <v>203182.3</v>
      </c>
      <c r="U186" s="36">
        <f>50000-2950-2047.3-4865+1039.8-1654.9-5800-5858.3</f>
        <v>27864.3</v>
      </c>
      <c r="V186" s="36">
        <f>16437.3-5309.4-8274.5+600+2425+1944+1650.4-1944-1538.8-7-12.7-14.2</f>
        <v>5956.0999999999995</v>
      </c>
      <c r="W186" s="36">
        <f>11688.7+1606.6-1440.8-683.9-59.3+2400-153.1-30.9-165.2-730</f>
        <v>12432.100000000002</v>
      </c>
      <c r="X186" s="36">
        <f>932.8-423.9</f>
        <v>508.9</v>
      </c>
      <c r="Y186" s="36">
        <f>7586.3+269.2+3007.9-5611.3</f>
        <v>5252.0999999999995</v>
      </c>
      <c r="Z186" s="37">
        <f t="shared" si="17"/>
        <v>255195.8</v>
      </c>
      <c r="AA186" s="35">
        <v>2020</v>
      </c>
      <c r="AB186" s="116"/>
    </row>
    <row r="187" spans="1:31" ht="30" x14ac:dyDescent="0.25">
      <c r="A187" s="33" t="s">
        <v>11</v>
      </c>
      <c r="B187" s="33" t="s">
        <v>12</v>
      </c>
      <c r="C187" s="33" t="s">
        <v>13</v>
      </c>
      <c r="D187" s="33" t="s">
        <v>11</v>
      </c>
      <c r="E187" s="33" t="s">
        <v>21</v>
      </c>
      <c r="F187" s="33" t="s">
        <v>11</v>
      </c>
      <c r="G187" s="33" t="s">
        <v>20</v>
      </c>
      <c r="H187" s="33" t="s">
        <v>11</v>
      </c>
      <c r="I187" s="33" t="s">
        <v>19</v>
      </c>
      <c r="J187" s="33" t="s">
        <v>12</v>
      </c>
      <c r="K187" s="33" t="s">
        <v>23</v>
      </c>
      <c r="L187" s="33" t="s">
        <v>21</v>
      </c>
      <c r="M187" s="33" t="s">
        <v>11</v>
      </c>
      <c r="N187" s="33" t="s">
        <v>13</v>
      </c>
      <c r="O187" s="33"/>
      <c r="P187" s="33"/>
      <c r="Q187" s="33"/>
      <c r="R187" s="34" t="s">
        <v>129</v>
      </c>
      <c r="S187" s="35" t="s">
        <v>40</v>
      </c>
      <c r="T187" s="36">
        <f>34550.9-360.3</f>
        <v>34190.6</v>
      </c>
      <c r="U187" s="36"/>
      <c r="V187" s="36"/>
      <c r="W187" s="36"/>
      <c r="X187" s="36"/>
      <c r="Y187" s="103"/>
      <c r="Z187" s="37">
        <f t="shared" si="17"/>
        <v>34190.6</v>
      </c>
      <c r="AA187" s="35">
        <v>2015</v>
      </c>
    </row>
    <row r="188" spans="1:31" ht="30" x14ac:dyDescent="0.25">
      <c r="A188" s="33" t="s">
        <v>11</v>
      </c>
      <c r="B188" s="33" t="s">
        <v>12</v>
      </c>
      <c r="C188" s="33" t="s">
        <v>13</v>
      </c>
      <c r="D188" s="33" t="s">
        <v>11</v>
      </c>
      <c r="E188" s="33" t="s">
        <v>21</v>
      </c>
      <c r="F188" s="33" t="s">
        <v>11</v>
      </c>
      <c r="G188" s="33" t="s">
        <v>20</v>
      </c>
      <c r="H188" s="33" t="s">
        <v>11</v>
      </c>
      <c r="I188" s="33" t="s">
        <v>19</v>
      </c>
      <c r="J188" s="33" t="s">
        <v>12</v>
      </c>
      <c r="K188" s="33" t="s">
        <v>11</v>
      </c>
      <c r="L188" s="33" t="s">
        <v>13</v>
      </c>
      <c r="M188" s="33" t="s">
        <v>18</v>
      </c>
      <c r="N188" s="33" t="s">
        <v>21</v>
      </c>
      <c r="O188" s="33" t="s">
        <v>13</v>
      </c>
      <c r="P188" s="33" t="s">
        <v>11</v>
      </c>
      <c r="Q188" s="33" t="s">
        <v>63</v>
      </c>
      <c r="R188" s="34" t="s">
        <v>129</v>
      </c>
      <c r="S188" s="35" t="s">
        <v>40</v>
      </c>
      <c r="T188" s="36"/>
      <c r="U188" s="36">
        <v>200000</v>
      </c>
      <c r="V188" s="36"/>
      <c r="W188" s="36"/>
      <c r="X188" s="36"/>
      <c r="Y188" s="103"/>
      <c r="Z188" s="37">
        <f t="shared" si="17"/>
        <v>200000</v>
      </c>
      <c r="AA188" s="35">
        <v>2016</v>
      </c>
    </row>
    <row r="189" spans="1:31" ht="30" x14ac:dyDescent="0.25">
      <c r="A189" s="33" t="s">
        <v>11</v>
      </c>
      <c r="B189" s="33" t="s">
        <v>12</v>
      </c>
      <c r="C189" s="33" t="s">
        <v>13</v>
      </c>
      <c r="D189" s="33" t="s">
        <v>11</v>
      </c>
      <c r="E189" s="33" t="s">
        <v>21</v>
      </c>
      <c r="F189" s="33" t="s">
        <v>11</v>
      </c>
      <c r="G189" s="33" t="s">
        <v>20</v>
      </c>
      <c r="H189" s="33" t="s">
        <v>11</v>
      </c>
      <c r="I189" s="33" t="s">
        <v>19</v>
      </c>
      <c r="J189" s="33" t="s">
        <v>12</v>
      </c>
      <c r="K189" s="33" t="s">
        <v>11</v>
      </c>
      <c r="L189" s="33" t="s">
        <v>13</v>
      </c>
      <c r="M189" s="33" t="s">
        <v>65</v>
      </c>
      <c r="N189" s="33" t="s">
        <v>11</v>
      </c>
      <c r="O189" s="33" t="s">
        <v>13</v>
      </c>
      <c r="P189" s="33" t="s">
        <v>11</v>
      </c>
      <c r="Q189" s="33" t="s">
        <v>70</v>
      </c>
      <c r="R189" s="34" t="s">
        <v>129</v>
      </c>
      <c r="S189" s="35" t="s">
        <v>40</v>
      </c>
      <c r="T189" s="36"/>
      <c r="U189" s="36"/>
      <c r="V189" s="36">
        <f>29787+212.7-1363-88-449.8-915.3</f>
        <v>27183.600000000002</v>
      </c>
      <c r="W189" s="36"/>
      <c r="X189" s="36"/>
      <c r="Y189" s="103"/>
      <c r="Z189" s="37">
        <f t="shared" ref="Z189:Z194" si="18">V189</f>
        <v>27183.600000000002</v>
      </c>
      <c r="AA189" s="35">
        <v>2017</v>
      </c>
    </row>
    <row r="190" spans="1:31" ht="30" x14ac:dyDescent="0.25">
      <c r="A190" s="33" t="s">
        <v>11</v>
      </c>
      <c r="B190" s="33" t="s">
        <v>12</v>
      </c>
      <c r="C190" s="33" t="s">
        <v>13</v>
      </c>
      <c r="D190" s="33" t="s">
        <v>11</v>
      </c>
      <c r="E190" s="33" t="s">
        <v>21</v>
      </c>
      <c r="F190" s="33" t="s">
        <v>11</v>
      </c>
      <c r="G190" s="33" t="s">
        <v>20</v>
      </c>
      <c r="H190" s="33" t="s">
        <v>11</v>
      </c>
      <c r="I190" s="33" t="s">
        <v>19</v>
      </c>
      <c r="J190" s="33" t="s">
        <v>12</v>
      </c>
      <c r="K190" s="33" t="s">
        <v>11</v>
      </c>
      <c r="L190" s="33" t="s">
        <v>13</v>
      </c>
      <c r="M190" s="33" t="s">
        <v>12</v>
      </c>
      <c r="N190" s="33" t="s">
        <v>11</v>
      </c>
      <c r="O190" s="33" t="s">
        <v>13</v>
      </c>
      <c r="P190" s="33" t="s">
        <v>11</v>
      </c>
      <c r="Q190" s="33" t="s">
        <v>73</v>
      </c>
      <c r="R190" s="34" t="s">
        <v>129</v>
      </c>
      <c r="S190" s="35" t="s">
        <v>40</v>
      </c>
      <c r="T190" s="36"/>
      <c r="U190" s="36"/>
      <c r="V190" s="36">
        <f>74792.7+105145.2-105145.2</f>
        <v>74792.7</v>
      </c>
      <c r="W190" s="36"/>
      <c r="X190" s="36"/>
      <c r="Y190" s="103"/>
      <c r="Z190" s="37">
        <f t="shared" si="18"/>
        <v>74792.7</v>
      </c>
      <c r="AA190" s="35">
        <v>2017</v>
      </c>
    </row>
    <row r="191" spans="1:31" ht="30" x14ac:dyDescent="0.25">
      <c r="A191" s="33" t="s">
        <v>11</v>
      </c>
      <c r="B191" s="33" t="s">
        <v>12</v>
      </c>
      <c r="C191" s="33" t="s">
        <v>13</v>
      </c>
      <c r="D191" s="33" t="s">
        <v>11</v>
      </c>
      <c r="E191" s="33" t="s">
        <v>21</v>
      </c>
      <c r="F191" s="33" t="s">
        <v>11</v>
      </c>
      <c r="G191" s="33" t="s">
        <v>20</v>
      </c>
      <c r="H191" s="33" t="s">
        <v>11</v>
      </c>
      <c r="I191" s="33" t="s">
        <v>19</v>
      </c>
      <c r="J191" s="33" t="s">
        <v>12</v>
      </c>
      <c r="K191" s="33" t="s">
        <v>11</v>
      </c>
      <c r="L191" s="33" t="s">
        <v>13</v>
      </c>
      <c r="M191" s="33" t="s">
        <v>12</v>
      </c>
      <c r="N191" s="33" t="s">
        <v>11</v>
      </c>
      <c r="O191" s="33" t="s">
        <v>27</v>
      </c>
      <c r="P191" s="33" t="s">
        <v>12</v>
      </c>
      <c r="Q191" s="33" t="s">
        <v>73</v>
      </c>
      <c r="R191" s="34" t="s">
        <v>129</v>
      </c>
      <c r="S191" s="35" t="s">
        <v>40</v>
      </c>
      <c r="T191" s="36"/>
      <c r="U191" s="36"/>
      <c r="V191" s="36">
        <v>855</v>
      </c>
      <c r="W191" s="36"/>
      <c r="X191" s="36"/>
      <c r="Y191" s="103"/>
      <c r="Z191" s="37">
        <f t="shared" si="18"/>
        <v>855</v>
      </c>
      <c r="AA191" s="35">
        <v>2017</v>
      </c>
      <c r="AB191" s="117"/>
    </row>
    <row r="192" spans="1:31" ht="30" x14ac:dyDescent="0.25">
      <c r="A192" s="33" t="s">
        <v>11</v>
      </c>
      <c r="B192" s="33" t="s">
        <v>12</v>
      </c>
      <c r="C192" s="33" t="s">
        <v>13</v>
      </c>
      <c r="D192" s="33" t="s">
        <v>11</v>
      </c>
      <c r="E192" s="33" t="s">
        <v>21</v>
      </c>
      <c r="F192" s="33" t="s">
        <v>11</v>
      </c>
      <c r="G192" s="33" t="s">
        <v>20</v>
      </c>
      <c r="H192" s="33" t="s">
        <v>11</v>
      </c>
      <c r="I192" s="33" t="s">
        <v>19</v>
      </c>
      <c r="J192" s="33" t="s">
        <v>12</v>
      </c>
      <c r="K192" s="33" t="s">
        <v>11</v>
      </c>
      <c r="L192" s="33" t="s">
        <v>13</v>
      </c>
      <c r="M192" s="33" t="s">
        <v>18</v>
      </c>
      <c r="N192" s="33" t="s">
        <v>22</v>
      </c>
      <c r="O192" s="33" t="s">
        <v>20</v>
      </c>
      <c r="P192" s="33" t="s">
        <v>11</v>
      </c>
      <c r="Q192" s="33" t="s">
        <v>73</v>
      </c>
      <c r="R192" s="34" t="s">
        <v>129</v>
      </c>
      <c r="S192" s="35" t="s">
        <v>40</v>
      </c>
      <c r="T192" s="36"/>
      <c r="U192" s="36"/>
      <c r="V192" s="36">
        <v>6976.8</v>
      </c>
      <c r="W192" s="36"/>
      <c r="X192" s="36"/>
      <c r="Y192" s="103"/>
      <c r="Z192" s="37">
        <f t="shared" si="18"/>
        <v>6976.8</v>
      </c>
      <c r="AA192" s="35">
        <v>2017</v>
      </c>
    </row>
    <row r="193" spans="1:28" ht="30" x14ac:dyDescent="0.25">
      <c r="A193" s="33" t="s">
        <v>11</v>
      </c>
      <c r="B193" s="33" t="s">
        <v>12</v>
      </c>
      <c r="C193" s="33" t="s">
        <v>13</v>
      </c>
      <c r="D193" s="33" t="s">
        <v>11</v>
      </c>
      <c r="E193" s="33" t="s">
        <v>21</v>
      </c>
      <c r="F193" s="33" t="s">
        <v>11</v>
      </c>
      <c r="G193" s="33" t="s">
        <v>20</v>
      </c>
      <c r="H193" s="33" t="s">
        <v>11</v>
      </c>
      <c r="I193" s="33" t="s">
        <v>19</v>
      </c>
      <c r="J193" s="33" t="s">
        <v>12</v>
      </c>
      <c r="K193" s="33" t="s">
        <v>11</v>
      </c>
      <c r="L193" s="33" t="s">
        <v>13</v>
      </c>
      <c r="M193" s="33" t="s">
        <v>27</v>
      </c>
      <c r="N193" s="33" t="s">
        <v>27</v>
      </c>
      <c r="O193" s="33" t="s">
        <v>11</v>
      </c>
      <c r="P193" s="33" t="s">
        <v>11</v>
      </c>
      <c r="Q193" s="33" t="s">
        <v>11</v>
      </c>
      <c r="R193" s="34" t="s">
        <v>129</v>
      </c>
      <c r="S193" s="35" t="s">
        <v>40</v>
      </c>
      <c r="T193" s="36"/>
      <c r="U193" s="36"/>
      <c r="V193" s="36">
        <f>300000+214200</f>
        <v>514200</v>
      </c>
      <c r="W193" s="36"/>
      <c r="X193" s="36"/>
      <c r="Y193" s="103"/>
      <c r="Z193" s="37">
        <f t="shared" si="18"/>
        <v>514200</v>
      </c>
      <c r="AA193" s="35">
        <v>2017</v>
      </c>
    </row>
    <row r="194" spans="1:28" ht="33.6" customHeight="1" x14ac:dyDescent="0.25">
      <c r="A194" s="33" t="s">
        <v>11</v>
      </c>
      <c r="B194" s="33" t="s">
        <v>12</v>
      </c>
      <c r="C194" s="33" t="s">
        <v>13</v>
      </c>
      <c r="D194" s="33" t="s">
        <v>11</v>
      </c>
      <c r="E194" s="33" t="s">
        <v>21</v>
      </c>
      <c r="F194" s="33" t="s">
        <v>11</v>
      </c>
      <c r="G194" s="33" t="s">
        <v>20</v>
      </c>
      <c r="H194" s="33" t="s">
        <v>11</v>
      </c>
      <c r="I194" s="33" t="s">
        <v>19</v>
      </c>
      <c r="J194" s="33" t="s">
        <v>12</v>
      </c>
      <c r="K194" s="33" t="s">
        <v>11</v>
      </c>
      <c r="L194" s="33" t="s">
        <v>13</v>
      </c>
      <c r="M194" s="33" t="s">
        <v>65</v>
      </c>
      <c r="N194" s="33" t="s">
        <v>11</v>
      </c>
      <c r="O194" s="33" t="s">
        <v>27</v>
      </c>
      <c r="P194" s="33" t="s">
        <v>12</v>
      </c>
      <c r="Q194" s="33" t="s">
        <v>81</v>
      </c>
      <c r="R194" s="34" t="s">
        <v>129</v>
      </c>
      <c r="S194" s="35" t="s">
        <v>40</v>
      </c>
      <c r="T194" s="36"/>
      <c r="U194" s="36"/>
      <c r="V194" s="36">
        <v>95</v>
      </c>
      <c r="W194" s="36"/>
      <c r="X194" s="36"/>
      <c r="Y194" s="103"/>
      <c r="Z194" s="37">
        <f t="shared" si="18"/>
        <v>95</v>
      </c>
      <c r="AA194" s="35">
        <v>2017</v>
      </c>
    </row>
    <row r="195" spans="1:28" ht="31.9" customHeight="1" x14ac:dyDescent="0.25">
      <c r="A195" s="33" t="s">
        <v>11</v>
      </c>
      <c r="B195" s="33" t="s">
        <v>12</v>
      </c>
      <c r="C195" s="33" t="s">
        <v>13</v>
      </c>
      <c r="D195" s="33" t="s">
        <v>11</v>
      </c>
      <c r="E195" s="33" t="s">
        <v>21</v>
      </c>
      <c r="F195" s="33" t="s">
        <v>11</v>
      </c>
      <c r="G195" s="33" t="s">
        <v>20</v>
      </c>
      <c r="H195" s="33" t="s">
        <v>11</v>
      </c>
      <c r="I195" s="33" t="s">
        <v>19</v>
      </c>
      <c r="J195" s="33" t="s">
        <v>12</v>
      </c>
      <c r="K195" s="33" t="s">
        <v>11</v>
      </c>
      <c r="L195" s="33" t="s">
        <v>13</v>
      </c>
      <c r="M195" s="33" t="s">
        <v>12</v>
      </c>
      <c r="N195" s="33" t="s">
        <v>11</v>
      </c>
      <c r="O195" s="33" t="s">
        <v>19</v>
      </c>
      <c r="P195" s="33" t="s">
        <v>18</v>
      </c>
      <c r="Q195" s="33" t="s">
        <v>27</v>
      </c>
      <c r="R195" s="131" t="s">
        <v>132</v>
      </c>
      <c r="S195" s="128" t="s">
        <v>40</v>
      </c>
      <c r="T195" s="36"/>
      <c r="U195" s="36"/>
      <c r="V195" s="36"/>
      <c r="W195" s="36">
        <v>120931.5</v>
      </c>
      <c r="X195" s="36"/>
      <c r="Y195" s="103"/>
      <c r="Z195" s="37">
        <f>W195</f>
        <v>120931.5</v>
      </c>
      <c r="AA195" s="35">
        <v>2018</v>
      </c>
    </row>
    <row r="196" spans="1:28" ht="28.15" customHeight="1" x14ac:dyDescent="0.25">
      <c r="A196" s="33" t="s">
        <v>11</v>
      </c>
      <c r="B196" s="33" t="s">
        <v>12</v>
      </c>
      <c r="C196" s="33" t="s">
        <v>13</v>
      </c>
      <c r="D196" s="33" t="s">
        <v>11</v>
      </c>
      <c r="E196" s="33" t="s">
        <v>21</v>
      </c>
      <c r="F196" s="33" t="s">
        <v>11</v>
      </c>
      <c r="G196" s="33" t="s">
        <v>20</v>
      </c>
      <c r="H196" s="33" t="s">
        <v>11</v>
      </c>
      <c r="I196" s="33" t="s">
        <v>19</v>
      </c>
      <c r="J196" s="33" t="s">
        <v>12</v>
      </c>
      <c r="K196" s="33" t="s">
        <v>11</v>
      </c>
      <c r="L196" s="33" t="s">
        <v>13</v>
      </c>
      <c r="M196" s="33" t="s">
        <v>65</v>
      </c>
      <c r="N196" s="33" t="s">
        <v>11</v>
      </c>
      <c r="O196" s="33" t="s">
        <v>19</v>
      </c>
      <c r="P196" s="33" t="s">
        <v>18</v>
      </c>
      <c r="Q196" s="33" t="s">
        <v>27</v>
      </c>
      <c r="R196" s="133"/>
      <c r="S196" s="130"/>
      <c r="T196" s="36"/>
      <c r="U196" s="36"/>
      <c r="V196" s="36"/>
      <c r="W196" s="36">
        <f>30220.7-593-175-32.2</f>
        <v>29420.5</v>
      </c>
      <c r="X196" s="36"/>
      <c r="Y196" s="103"/>
      <c r="Z196" s="37">
        <f>W196</f>
        <v>29420.5</v>
      </c>
      <c r="AA196" s="35">
        <v>2018</v>
      </c>
    </row>
    <row r="197" spans="1:28" ht="28.9" customHeight="1" x14ac:dyDescent="0.25">
      <c r="A197" s="33" t="s">
        <v>11</v>
      </c>
      <c r="B197" s="33" t="s">
        <v>12</v>
      </c>
      <c r="C197" s="33" t="s">
        <v>13</v>
      </c>
      <c r="D197" s="33" t="s">
        <v>11</v>
      </c>
      <c r="E197" s="33" t="s">
        <v>21</v>
      </c>
      <c r="F197" s="33" t="s">
        <v>11</v>
      </c>
      <c r="G197" s="33" t="s">
        <v>20</v>
      </c>
      <c r="H197" s="33" t="s">
        <v>11</v>
      </c>
      <c r="I197" s="33" t="s">
        <v>19</v>
      </c>
      <c r="J197" s="33" t="s">
        <v>12</v>
      </c>
      <c r="K197" s="33" t="s">
        <v>11</v>
      </c>
      <c r="L197" s="33" t="s">
        <v>13</v>
      </c>
      <c r="M197" s="33" t="s">
        <v>65</v>
      </c>
      <c r="N197" s="33" t="s">
        <v>11</v>
      </c>
      <c r="O197" s="33" t="s">
        <v>19</v>
      </c>
      <c r="P197" s="33" t="s">
        <v>18</v>
      </c>
      <c r="Q197" s="33" t="s">
        <v>94</v>
      </c>
      <c r="R197" s="131" t="s">
        <v>129</v>
      </c>
      <c r="S197" s="128" t="s">
        <v>40</v>
      </c>
      <c r="T197" s="36"/>
      <c r="U197" s="36"/>
      <c r="V197" s="36"/>
      <c r="W197" s="36"/>
      <c r="X197" s="36">
        <f>4886-22.2</f>
        <v>4863.8</v>
      </c>
      <c r="Y197" s="103"/>
      <c r="Z197" s="37">
        <f>X197</f>
        <v>4863.8</v>
      </c>
      <c r="AA197" s="35">
        <v>2019</v>
      </c>
    </row>
    <row r="198" spans="1:28" ht="28.9" customHeight="1" x14ac:dyDescent="0.25">
      <c r="A198" s="33" t="s">
        <v>11</v>
      </c>
      <c r="B198" s="33" t="s">
        <v>12</v>
      </c>
      <c r="C198" s="33" t="s">
        <v>13</v>
      </c>
      <c r="D198" s="33" t="s">
        <v>11</v>
      </c>
      <c r="E198" s="33" t="s">
        <v>21</v>
      </c>
      <c r="F198" s="33" t="s">
        <v>11</v>
      </c>
      <c r="G198" s="33" t="s">
        <v>20</v>
      </c>
      <c r="H198" s="33" t="s">
        <v>11</v>
      </c>
      <c r="I198" s="33" t="s">
        <v>19</v>
      </c>
      <c r="J198" s="33" t="s">
        <v>12</v>
      </c>
      <c r="K198" s="33" t="s">
        <v>11</v>
      </c>
      <c r="L198" s="33" t="s">
        <v>13</v>
      </c>
      <c r="M198" s="33" t="s">
        <v>12</v>
      </c>
      <c r="N198" s="33" t="s">
        <v>11</v>
      </c>
      <c r="O198" s="33" t="s">
        <v>19</v>
      </c>
      <c r="P198" s="33" t="s">
        <v>18</v>
      </c>
      <c r="Q198" s="33" t="s">
        <v>94</v>
      </c>
      <c r="R198" s="133"/>
      <c r="S198" s="130"/>
      <c r="T198" s="36"/>
      <c r="U198" s="36"/>
      <c r="V198" s="36"/>
      <c r="W198" s="36"/>
      <c r="X198" s="36">
        <v>19544</v>
      </c>
      <c r="Y198" s="103"/>
      <c r="Z198" s="37">
        <f>X198</f>
        <v>19544</v>
      </c>
      <c r="AA198" s="35">
        <v>2019</v>
      </c>
    </row>
    <row r="199" spans="1:28" ht="26.45" customHeight="1" x14ac:dyDescent="0.25">
      <c r="A199" s="33" t="s">
        <v>11</v>
      </c>
      <c r="B199" s="33" t="s">
        <v>12</v>
      </c>
      <c r="C199" s="33" t="s">
        <v>13</v>
      </c>
      <c r="D199" s="33" t="s">
        <v>11</v>
      </c>
      <c r="E199" s="33" t="s">
        <v>21</v>
      </c>
      <c r="F199" s="33" t="s">
        <v>11</v>
      </c>
      <c r="G199" s="33" t="s">
        <v>20</v>
      </c>
      <c r="H199" s="33" t="s">
        <v>11</v>
      </c>
      <c r="I199" s="33" t="s">
        <v>19</v>
      </c>
      <c r="J199" s="33" t="s">
        <v>12</v>
      </c>
      <c r="K199" s="33" t="s">
        <v>11</v>
      </c>
      <c r="L199" s="33" t="s">
        <v>13</v>
      </c>
      <c r="M199" s="33" t="s">
        <v>65</v>
      </c>
      <c r="N199" s="33" t="s">
        <v>11</v>
      </c>
      <c r="O199" s="33" t="s">
        <v>19</v>
      </c>
      <c r="P199" s="33" t="s">
        <v>18</v>
      </c>
      <c r="Q199" s="33" t="s">
        <v>126</v>
      </c>
      <c r="R199" s="131" t="s">
        <v>133</v>
      </c>
      <c r="S199" s="128" t="s">
        <v>40</v>
      </c>
      <c r="T199" s="36"/>
      <c r="U199" s="36"/>
      <c r="V199" s="36"/>
      <c r="W199" s="36"/>
      <c r="X199" s="36"/>
      <c r="Y199" s="36">
        <f>57900-2784.8-14015.6</f>
        <v>41099.599999999999</v>
      </c>
      <c r="Z199" s="37">
        <f t="shared" ref="Z199:Z204" si="19">Y199</f>
        <v>41099.599999999999</v>
      </c>
      <c r="AA199" s="35">
        <v>2020</v>
      </c>
      <c r="AB199" s="118"/>
    </row>
    <row r="200" spans="1:28" ht="31.9" customHeight="1" x14ac:dyDescent="0.25">
      <c r="A200" s="33" t="s">
        <v>11</v>
      </c>
      <c r="B200" s="33" t="s">
        <v>12</v>
      </c>
      <c r="C200" s="33" t="s">
        <v>13</v>
      </c>
      <c r="D200" s="33" t="s">
        <v>11</v>
      </c>
      <c r="E200" s="33" t="s">
        <v>21</v>
      </c>
      <c r="F200" s="33" t="s">
        <v>11</v>
      </c>
      <c r="G200" s="33" t="s">
        <v>20</v>
      </c>
      <c r="H200" s="33" t="s">
        <v>11</v>
      </c>
      <c r="I200" s="33" t="s">
        <v>19</v>
      </c>
      <c r="J200" s="33" t="s">
        <v>12</v>
      </c>
      <c r="K200" s="33" t="s">
        <v>11</v>
      </c>
      <c r="L200" s="33" t="s">
        <v>13</v>
      </c>
      <c r="M200" s="33" t="s">
        <v>12</v>
      </c>
      <c r="N200" s="33" t="s">
        <v>11</v>
      </c>
      <c r="O200" s="33" t="s">
        <v>19</v>
      </c>
      <c r="P200" s="33" t="s">
        <v>18</v>
      </c>
      <c r="Q200" s="33" t="s">
        <v>126</v>
      </c>
      <c r="R200" s="133"/>
      <c r="S200" s="130"/>
      <c r="T200" s="36"/>
      <c r="U200" s="36"/>
      <c r="V200" s="36"/>
      <c r="W200" s="36"/>
      <c r="X200" s="36"/>
      <c r="Y200" s="36">
        <f>231600-10062.2-8861.6-48278</f>
        <v>164398.19999999998</v>
      </c>
      <c r="Z200" s="37">
        <f t="shared" si="19"/>
        <v>164398.19999999998</v>
      </c>
      <c r="AA200" s="35">
        <v>2020</v>
      </c>
    </row>
    <row r="201" spans="1:28" ht="34.9" customHeight="1" x14ac:dyDescent="0.25">
      <c r="A201" s="33" t="s">
        <v>11</v>
      </c>
      <c r="B201" s="33" t="s">
        <v>12</v>
      </c>
      <c r="C201" s="33" t="s">
        <v>13</v>
      </c>
      <c r="D201" s="33" t="s">
        <v>11</v>
      </c>
      <c r="E201" s="33" t="s">
        <v>21</v>
      </c>
      <c r="F201" s="33" t="s">
        <v>11</v>
      </c>
      <c r="G201" s="33" t="s">
        <v>20</v>
      </c>
      <c r="H201" s="33" t="s">
        <v>11</v>
      </c>
      <c r="I201" s="33" t="s">
        <v>19</v>
      </c>
      <c r="J201" s="33" t="s">
        <v>12</v>
      </c>
      <c r="K201" s="33" t="s">
        <v>11</v>
      </c>
      <c r="L201" s="33" t="s">
        <v>13</v>
      </c>
      <c r="M201" s="33" t="s">
        <v>65</v>
      </c>
      <c r="N201" s="33" t="s">
        <v>11</v>
      </c>
      <c r="O201" s="33" t="s">
        <v>19</v>
      </c>
      <c r="P201" s="33" t="s">
        <v>18</v>
      </c>
      <c r="Q201" s="33" t="s">
        <v>127</v>
      </c>
      <c r="R201" s="131" t="s">
        <v>134</v>
      </c>
      <c r="S201" s="128" t="s">
        <v>40</v>
      </c>
      <c r="T201" s="36"/>
      <c r="U201" s="36"/>
      <c r="V201" s="36"/>
      <c r="W201" s="36"/>
      <c r="X201" s="36"/>
      <c r="Y201" s="36">
        <f>7000-124.7</f>
        <v>6875.3</v>
      </c>
      <c r="Z201" s="37">
        <f t="shared" si="19"/>
        <v>6875.3</v>
      </c>
      <c r="AA201" s="35">
        <v>2020</v>
      </c>
    </row>
    <row r="202" spans="1:28" ht="36.6" customHeight="1" x14ac:dyDescent="0.25">
      <c r="A202" s="33" t="s">
        <v>11</v>
      </c>
      <c r="B202" s="33" t="s">
        <v>12</v>
      </c>
      <c r="C202" s="33" t="s">
        <v>13</v>
      </c>
      <c r="D202" s="33" t="s">
        <v>11</v>
      </c>
      <c r="E202" s="33" t="s">
        <v>21</v>
      </c>
      <c r="F202" s="33" t="s">
        <v>11</v>
      </c>
      <c r="G202" s="33" t="s">
        <v>20</v>
      </c>
      <c r="H202" s="33" t="s">
        <v>11</v>
      </c>
      <c r="I202" s="33" t="s">
        <v>19</v>
      </c>
      <c r="J202" s="33" t="s">
        <v>12</v>
      </c>
      <c r="K202" s="33" t="s">
        <v>11</v>
      </c>
      <c r="L202" s="33" t="s">
        <v>13</v>
      </c>
      <c r="M202" s="33" t="s">
        <v>12</v>
      </c>
      <c r="N202" s="33" t="s">
        <v>11</v>
      </c>
      <c r="O202" s="33" t="s">
        <v>19</v>
      </c>
      <c r="P202" s="33" t="s">
        <v>18</v>
      </c>
      <c r="Q202" s="33" t="s">
        <v>127</v>
      </c>
      <c r="R202" s="133"/>
      <c r="S202" s="130"/>
      <c r="T202" s="36"/>
      <c r="U202" s="36"/>
      <c r="V202" s="36"/>
      <c r="W202" s="36"/>
      <c r="X202" s="36"/>
      <c r="Y202" s="36">
        <v>28000</v>
      </c>
      <c r="Z202" s="37">
        <f t="shared" si="19"/>
        <v>28000</v>
      </c>
      <c r="AA202" s="35">
        <v>2020</v>
      </c>
    </row>
    <row r="203" spans="1:28" ht="35.450000000000003" customHeight="1" x14ac:dyDescent="0.25">
      <c r="A203" s="33" t="s">
        <v>11</v>
      </c>
      <c r="B203" s="33" t="s">
        <v>12</v>
      </c>
      <c r="C203" s="33" t="s">
        <v>13</v>
      </c>
      <c r="D203" s="33" t="s">
        <v>11</v>
      </c>
      <c r="E203" s="33" t="s">
        <v>21</v>
      </c>
      <c r="F203" s="33" t="s">
        <v>11</v>
      </c>
      <c r="G203" s="33" t="s">
        <v>20</v>
      </c>
      <c r="H203" s="33" t="s">
        <v>11</v>
      </c>
      <c r="I203" s="33" t="s">
        <v>19</v>
      </c>
      <c r="J203" s="33" t="s">
        <v>12</v>
      </c>
      <c r="K203" s="33" t="s">
        <v>11</v>
      </c>
      <c r="L203" s="33" t="s">
        <v>13</v>
      </c>
      <c r="M203" s="33" t="s">
        <v>65</v>
      </c>
      <c r="N203" s="33" t="s">
        <v>11</v>
      </c>
      <c r="O203" s="33" t="s">
        <v>19</v>
      </c>
      <c r="P203" s="33" t="s">
        <v>18</v>
      </c>
      <c r="Q203" s="33" t="s">
        <v>128</v>
      </c>
      <c r="R203" s="131" t="s">
        <v>135</v>
      </c>
      <c r="S203" s="128" t="s">
        <v>40</v>
      </c>
      <c r="T203" s="36"/>
      <c r="U203" s="36"/>
      <c r="V203" s="36"/>
      <c r="W203" s="36"/>
      <c r="X203" s="36"/>
      <c r="Y203" s="36">
        <f>6000-1377.6-953</f>
        <v>3669.3999999999996</v>
      </c>
      <c r="Z203" s="37">
        <f t="shared" si="19"/>
        <v>3669.3999999999996</v>
      </c>
      <c r="AA203" s="35">
        <v>2020</v>
      </c>
    </row>
    <row r="204" spans="1:28" ht="33" customHeight="1" x14ac:dyDescent="0.25">
      <c r="A204" s="33" t="s">
        <v>11</v>
      </c>
      <c r="B204" s="33" t="s">
        <v>12</v>
      </c>
      <c r="C204" s="33" t="s">
        <v>13</v>
      </c>
      <c r="D204" s="33" t="s">
        <v>11</v>
      </c>
      <c r="E204" s="33" t="s">
        <v>21</v>
      </c>
      <c r="F204" s="33" t="s">
        <v>11</v>
      </c>
      <c r="G204" s="33" t="s">
        <v>20</v>
      </c>
      <c r="H204" s="33" t="s">
        <v>11</v>
      </c>
      <c r="I204" s="33" t="s">
        <v>19</v>
      </c>
      <c r="J204" s="33" t="s">
        <v>12</v>
      </c>
      <c r="K204" s="33" t="s">
        <v>11</v>
      </c>
      <c r="L204" s="33" t="s">
        <v>13</v>
      </c>
      <c r="M204" s="33" t="s">
        <v>12</v>
      </c>
      <c r="N204" s="33" t="s">
        <v>11</v>
      </c>
      <c r="O204" s="33" t="s">
        <v>19</v>
      </c>
      <c r="P204" s="33" t="s">
        <v>18</v>
      </c>
      <c r="Q204" s="33" t="s">
        <v>128</v>
      </c>
      <c r="R204" s="133"/>
      <c r="S204" s="130"/>
      <c r="T204" s="36"/>
      <c r="U204" s="36"/>
      <c r="V204" s="36"/>
      <c r="W204" s="36"/>
      <c r="X204" s="36"/>
      <c r="Y204" s="36">
        <f>24000-5510.5</f>
        <v>18489.5</v>
      </c>
      <c r="Z204" s="37">
        <f t="shared" si="19"/>
        <v>18489.5</v>
      </c>
      <c r="AA204" s="35">
        <v>2020</v>
      </c>
    </row>
    <row r="205" spans="1:28" ht="31.15" customHeight="1" x14ac:dyDescent="0.25">
      <c r="A205" s="33" t="s">
        <v>11</v>
      </c>
      <c r="B205" s="33" t="s">
        <v>12</v>
      </c>
      <c r="C205" s="33" t="s">
        <v>13</v>
      </c>
      <c r="D205" s="33" t="s">
        <v>11</v>
      </c>
      <c r="E205" s="33" t="s">
        <v>21</v>
      </c>
      <c r="F205" s="33" t="s">
        <v>11</v>
      </c>
      <c r="G205" s="33" t="s">
        <v>20</v>
      </c>
      <c r="H205" s="33" t="s">
        <v>11</v>
      </c>
      <c r="I205" s="33" t="s">
        <v>19</v>
      </c>
      <c r="J205" s="33" t="s">
        <v>12</v>
      </c>
      <c r="K205" s="33" t="s">
        <v>11</v>
      </c>
      <c r="L205" s="33" t="s">
        <v>13</v>
      </c>
      <c r="M205" s="33" t="s">
        <v>65</v>
      </c>
      <c r="N205" s="33" t="s">
        <v>11</v>
      </c>
      <c r="O205" s="33" t="s">
        <v>19</v>
      </c>
      <c r="P205" s="33" t="s">
        <v>18</v>
      </c>
      <c r="Q205" s="33" t="s">
        <v>256</v>
      </c>
      <c r="R205" s="131" t="s">
        <v>257</v>
      </c>
      <c r="S205" s="128" t="s">
        <v>40</v>
      </c>
      <c r="T205" s="36"/>
      <c r="U205" s="36"/>
      <c r="V205" s="36"/>
      <c r="W205" s="36"/>
      <c r="X205" s="36"/>
      <c r="Y205" s="36">
        <f>2515.6-614.1-161</f>
        <v>1740.5</v>
      </c>
      <c r="Z205" s="37">
        <f t="shared" ref="Z205:Z218" si="20">Y205</f>
        <v>1740.5</v>
      </c>
      <c r="AA205" s="35">
        <v>2020</v>
      </c>
    </row>
    <row r="206" spans="1:28" ht="35.450000000000003" customHeight="1" x14ac:dyDescent="0.25">
      <c r="A206" s="33" t="s">
        <v>11</v>
      </c>
      <c r="B206" s="33" t="s">
        <v>12</v>
      </c>
      <c r="C206" s="33" t="s">
        <v>13</v>
      </c>
      <c r="D206" s="33" t="s">
        <v>11</v>
      </c>
      <c r="E206" s="33" t="s">
        <v>21</v>
      </c>
      <c r="F206" s="33" t="s">
        <v>11</v>
      </c>
      <c r="G206" s="33" t="s">
        <v>20</v>
      </c>
      <c r="H206" s="33" t="s">
        <v>11</v>
      </c>
      <c r="I206" s="33" t="s">
        <v>19</v>
      </c>
      <c r="J206" s="33" t="s">
        <v>12</v>
      </c>
      <c r="K206" s="33" t="s">
        <v>11</v>
      </c>
      <c r="L206" s="33" t="s">
        <v>13</v>
      </c>
      <c r="M206" s="33" t="s">
        <v>12</v>
      </c>
      <c r="N206" s="33" t="s">
        <v>11</v>
      </c>
      <c r="O206" s="33" t="s">
        <v>19</v>
      </c>
      <c r="P206" s="33" t="s">
        <v>18</v>
      </c>
      <c r="Q206" s="33" t="s">
        <v>256</v>
      </c>
      <c r="R206" s="133"/>
      <c r="S206" s="130"/>
      <c r="T206" s="36"/>
      <c r="U206" s="36"/>
      <c r="V206" s="36"/>
      <c r="W206" s="36"/>
      <c r="X206" s="36"/>
      <c r="Y206" s="36">
        <f>10062.2-2265.4</f>
        <v>7796.8000000000011</v>
      </c>
      <c r="Z206" s="37">
        <f t="shared" si="20"/>
        <v>7796.8000000000011</v>
      </c>
      <c r="AA206" s="35">
        <v>2020</v>
      </c>
    </row>
    <row r="207" spans="1:28" ht="31.15" customHeight="1" x14ac:dyDescent="0.25">
      <c r="A207" s="33" t="s">
        <v>11</v>
      </c>
      <c r="B207" s="33" t="s">
        <v>12</v>
      </c>
      <c r="C207" s="33" t="s">
        <v>13</v>
      </c>
      <c r="D207" s="33" t="s">
        <v>11</v>
      </c>
      <c r="E207" s="33" t="s">
        <v>21</v>
      </c>
      <c r="F207" s="33" t="s">
        <v>11</v>
      </c>
      <c r="G207" s="33" t="s">
        <v>20</v>
      </c>
      <c r="H207" s="33" t="s">
        <v>11</v>
      </c>
      <c r="I207" s="33" t="s">
        <v>19</v>
      </c>
      <c r="J207" s="33" t="s">
        <v>12</v>
      </c>
      <c r="K207" s="33" t="s">
        <v>11</v>
      </c>
      <c r="L207" s="33" t="s">
        <v>13</v>
      </c>
      <c r="M207" s="33" t="s">
        <v>65</v>
      </c>
      <c r="N207" s="33" t="s">
        <v>11</v>
      </c>
      <c r="O207" s="33" t="s">
        <v>19</v>
      </c>
      <c r="P207" s="33" t="s">
        <v>18</v>
      </c>
      <c r="Q207" s="33" t="s">
        <v>258</v>
      </c>
      <c r="R207" s="131" t="s">
        <v>268</v>
      </c>
      <c r="S207" s="128" t="s">
        <v>40</v>
      </c>
      <c r="T207" s="36"/>
      <c r="U207" s="36"/>
      <c r="V207" s="36"/>
      <c r="W207" s="36"/>
      <c r="X207" s="36"/>
      <c r="Y207" s="36">
        <f>8164.7-40.8</f>
        <v>8123.9</v>
      </c>
      <c r="Z207" s="37">
        <f t="shared" si="20"/>
        <v>8123.9</v>
      </c>
      <c r="AA207" s="35">
        <v>2020</v>
      </c>
    </row>
    <row r="208" spans="1:28" ht="35.450000000000003" customHeight="1" x14ac:dyDescent="0.25">
      <c r="A208" s="33" t="s">
        <v>11</v>
      </c>
      <c r="B208" s="33" t="s">
        <v>12</v>
      </c>
      <c r="C208" s="33" t="s">
        <v>13</v>
      </c>
      <c r="D208" s="33" t="s">
        <v>11</v>
      </c>
      <c r="E208" s="33" t="s">
        <v>21</v>
      </c>
      <c r="F208" s="33" t="s">
        <v>11</v>
      </c>
      <c r="G208" s="33" t="s">
        <v>20</v>
      </c>
      <c r="H208" s="33" t="s">
        <v>11</v>
      </c>
      <c r="I208" s="33" t="s">
        <v>19</v>
      </c>
      <c r="J208" s="33" t="s">
        <v>12</v>
      </c>
      <c r="K208" s="33" t="s">
        <v>11</v>
      </c>
      <c r="L208" s="33" t="s">
        <v>13</v>
      </c>
      <c r="M208" s="33" t="s">
        <v>12</v>
      </c>
      <c r="N208" s="33" t="s">
        <v>11</v>
      </c>
      <c r="O208" s="33" t="s">
        <v>19</v>
      </c>
      <c r="P208" s="33" t="s">
        <v>18</v>
      </c>
      <c r="Q208" s="33" t="s">
        <v>258</v>
      </c>
      <c r="R208" s="133"/>
      <c r="S208" s="130"/>
      <c r="T208" s="36"/>
      <c r="U208" s="36"/>
      <c r="V208" s="36"/>
      <c r="W208" s="36"/>
      <c r="X208" s="36"/>
      <c r="Y208" s="36">
        <v>32658.6</v>
      </c>
      <c r="Z208" s="37">
        <f t="shared" si="20"/>
        <v>32658.6</v>
      </c>
      <c r="AA208" s="35">
        <v>2020</v>
      </c>
    </row>
    <row r="209" spans="1:32" ht="31.15" customHeight="1" x14ac:dyDescent="0.25">
      <c r="A209" s="33" t="s">
        <v>11</v>
      </c>
      <c r="B209" s="33" t="s">
        <v>12</v>
      </c>
      <c r="C209" s="33" t="s">
        <v>13</v>
      </c>
      <c r="D209" s="33" t="s">
        <v>11</v>
      </c>
      <c r="E209" s="33" t="s">
        <v>21</v>
      </c>
      <c r="F209" s="33" t="s">
        <v>11</v>
      </c>
      <c r="G209" s="33" t="s">
        <v>20</v>
      </c>
      <c r="H209" s="33" t="s">
        <v>11</v>
      </c>
      <c r="I209" s="33" t="s">
        <v>19</v>
      </c>
      <c r="J209" s="33" t="s">
        <v>12</v>
      </c>
      <c r="K209" s="33" t="s">
        <v>11</v>
      </c>
      <c r="L209" s="33" t="s">
        <v>13</v>
      </c>
      <c r="M209" s="33" t="s">
        <v>65</v>
      </c>
      <c r="N209" s="33" t="s">
        <v>11</v>
      </c>
      <c r="O209" s="33" t="s">
        <v>19</v>
      </c>
      <c r="P209" s="33" t="s">
        <v>18</v>
      </c>
      <c r="Q209" s="33" t="s">
        <v>259</v>
      </c>
      <c r="R209" s="131" t="s">
        <v>269</v>
      </c>
      <c r="S209" s="128" t="s">
        <v>40</v>
      </c>
      <c r="T209" s="36"/>
      <c r="U209" s="36"/>
      <c r="V209" s="36"/>
      <c r="W209" s="36"/>
      <c r="X209" s="36"/>
      <c r="Y209" s="36">
        <v>305.5</v>
      </c>
      <c r="Z209" s="37">
        <f t="shared" si="20"/>
        <v>305.5</v>
      </c>
      <c r="AA209" s="35">
        <v>2020</v>
      </c>
    </row>
    <row r="210" spans="1:32" ht="35.450000000000003" customHeight="1" x14ac:dyDescent="0.25">
      <c r="A210" s="33" t="s">
        <v>11</v>
      </c>
      <c r="B210" s="33" t="s">
        <v>12</v>
      </c>
      <c r="C210" s="33" t="s">
        <v>13</v>
      </c>
      <c r="D210" s="33" t="s">
        <v>11</v>
      </c>
      <c r="E210" s="33" t="s">
        <v>21</v>
      </c>
      <c r="F210" s="33" t="s">
        <v>11</v>
      </c>
      <c r="G210" s="33" t="s">
        <v>20</v>
      </c>
      <c r="H210" s="33" t="s">
        <v>11</v>
      </c>
      <c r="I210" s="33" t="s">
        <v>19</v>
      </c>
      <c r="J210" s="33" t="s">
        <v>12</v>
      </c>
      <c r="K210" s="33" t="s">
        <v>11</v>
      </c>
      <c r="L210" s="33" t="s">
        <v>13</v>
      </c>
      <c r="M210" s="33" t="s">
        <v>12</v>
      </c>
      <c r="N210" s="33" t="s">
        <v>11</v>
      </c>
      <c r="O210" s="33" t="s">
        <v>19</v>
      </c>
      <c r="P210" s="33" t="s">
        <v>18</v>
      </c>
      <c r="Q210" s="33" t="s">
        <v>259</v>
      </c>
      <c r="R210" s="133"/>
      <c r="S210" s="130"/>
      <c r="T210" s="36"/>
      <c r="U210" s="36"/>
      <c r="V210" s="36"/>
      <c r="W210" s="36"/>
      <c r="X210" s="36"/>
      <c r="Y210" s="36">
        <v>1222</v>
      </c>
      <c r="Z210" s="37">
        <f t="shared" si="20"/>
        <v>1222</v>
      </c>
      <c r="AA210" s="35">
        <v>2020</v>
      </c>
    </row>
    <row r="211" spans="1:32" ht="31.15" customHeight="1" x14ac:dyDescent="0.25">
      <c r="A211" s="33" t="s">
        <v>11</v>
      </c>
      <c r="B211" s="33" t="s">
        <v>12</v>
      </c>
      <c r="C211" s="33" t="s">
        <v>13</v>
      </c>
      <c r="D211" s="33" t="s">
        <v>11</v>
      </c>
      <c r="E211" s="33" t="s">
        <v>21</v>
      </c>
      <c r="F211" s="33" t="s">
        <v>11</v>
      </c>
      <c r="G211" s="33" t="s">
        <v>20</v>
      </c>
      <c r="H211" s="33" t="s">
        <v>11</v>
      </c>
      <c r="I211" s="33" t="s">
        <v>19</v>
      </c>
      <c r="J211" s="33" t="s">
        <v>12</v>
      </c>
      <c r="K211" s="33" t="s">
        <v>11</v>
      </c>
      <c r="L211" s="33" t="s">
        <v>13</v>
      </c>
      <c r="M211" s="33" t="s">
        <v>65</v>
      </c>
      <c r="N211" s="33" t="s">
        <v>11</v>
      </c>
      <c r="O211" s="33" t="s">
        <v>19</v>
      </c>
      <c r="P211" s="33" t="s">
        <v>18</v>
      </c>
      <c r="Q211" s="33" t="s">
        <v>260</v>
      </c>
      <c r="R211" s="131" t="s">
        <v>264</v>
      </c>
      <c r="S211" s="128" t="s">
        <v>40</v>
      </c>
      <c r="T211" s="36"/>
      <c r="U211" s="36"/>
      <c r="V211" s="36"/>
      <c r="W211" s="36"/>
      <c r="X211" s="36"/>
      <c r="Y211" s="36">
        <v>435.2</v>
      </c>
      <c r="Z211" s="37">
        <f t="shared" si="20"/>
        <v>435.2</v>
      </c>
      <c r="AA211" s="35">
        <v>2020</v>
      </c>
    </row>
    <row r="212" spans="1:32" ht="35.450000000000003" customHeight="1" x14ac:dyDescent="0.25">
      <c r="A212" s="33" t="s">
        <v>11</v>
      </c>
      <c r="B212" s="33" t="s">
        <v>12</v>
      </c>
      <c r="C212" s="33" t="s">
        <v>13</v>
      </c>
      <c r="D212" s="33" t="s">
        <v>11</v>
      </c>
      <c r="E212" s="33" t="s">
        <v>21</v>
      </c>
      <c r="F212" s="33" t="s">
        <v>11</v>
      </c>
      <c r="G212" s="33" t="s">
        <v>20</v>
      </c>
      <c r="H212" s="33" t="s">
        <v>11</v>
      </c>
      <c r="I212" s="33" t="s">
        <v>19</v>
      </c>
      <c r="J212" s="33" t="s">
        <v>12</v>
      </c>
      <c r="K212" s="33" t="s">
        <v>11</v>
      </c>
      <c r="L212" s="33" t="s">
        <v>13</v>
      </c>
      <c r="M212" s="33" t="s">
        <v>12</v>
      </c>
      <c r="N212" s="33" t="s">
        <v>11</v>
      </c>
      <c r="O212" s="33" t="s">
        <v>19</v>
      </c>
      <c r="P212" s="33" t="s">
        <v>18</v>
      </c>
      <c r="Q212" s="33" t="s">
        <v>260</v>
      </c>
      <c r="R212" s="133"/>
      <c r="S212" s="130"/>
      <c r="T212" s="36"/>
      <c r="U212" s="36"/>
      <c r="V212" s="36"/>
      <c r="W212" s="36"/>
      <c r="X212" s="36"/>
      <c r="Y212" s="36">
        <v>1740.5</v>
      </c>
      <c r="Z212" s="37">
        <f t="shared" si="20"/>
        <v>1740.5</v>
      </c>
      <c r="AA212" s="35">
        <v>2020</v>
      </c>
    </row>
    <row r="213" spans="1:32" ht="31.15" customHeight="1" x14ac:dyDescent="0.25">
      <c r="A213" s="33" t="s">
        <v>11</v>
      </c>
      <c r="B213" s="33" t="s">
        <v>12</v>
      </c>
      <c r="C213" s="33" t="s">
        <v>13</v>
      </c>
      <c r="D213" s="33" t="s">
        <v>11</v>
      </c>
      <c r="E213" s="33" t="s">
        <v>21</v>
      </c>
      <c r="F213" s="33" t="s">
        <v>11</v>
      </c>
      <c r="G213" s="33" t="s">
        <v>20</v>
      </c>
      <c r="H213" s="33" t="s">
        <v>11</v>
      </c>
      <c r="I213" s="33" t="s">
        <v>19</v>
      </c>
      <c r="J213" s="33" t="s">
        <v>12</v>
      </c>
      <c r="K213" s="33" t="s">
        <v>11</v>
      </c>
      <c r="L213" s="33" t="s">
        <v>13</v>
      </c>
      <c r="M213" s="33" t="s">
        <v>65</v>
      </c>
      <c r="N213" s="33" t="s">
        <v>11</v>
      </c>
      <c r="O213" s="33" t="s">
        <v>19</v>
      </c>
      <c r="P213" s="33" t="s">
        <v>18</v>
      </c>
      <c r="Q213" s="33" t="s">
        <v>261</v>
      </c>
      <c r="R213" s="131" t="s">
        <v>266</v>
      </c>
      <c r="S213" s="128" t="s">
        <v>40</v>
      </c>
      <c r="T213" s="36"/>
      <c r="U213" s="36"/>
      <c r="V213" s="36"/>
      <c r="W213" s="36"/>
      <c r="X213" s="36"/>
      <c r="Y213" s="36">
        <v>1008</v>
      </c>
      <c r="Z213" s="37">
        <f t="shared" si="20"/>
        <v>1008</v>
      </c>
      <c r="AA213" s="35">
        <v>2020</v>
      </c>
    </row>
    <row r="214" spans="1:32" ht="35.450000000000003" customHeight="1" x14ac:dyDescent="0.25">
      <c r="A214" s="33" t="s">
        <v>11</v>
      </c>
      <c r="B214" s="33" t="s">
        <v>12</v>
      </c>
      <c r="C214" s="33" t="s">
        <v>13</v>
      </c>
      <c r="D214" s="33" t="s">
        <v>11</v>
      </c>
      <c r="E214" s="33" t="s">
        <v>21</v>
      </c>
      <c r="F214" s="33" t="s">
        <v>11</v>
      </c>
      <c r="G214" s="33" t="s">
        <v>20</v>
      </c>
      <c r="H214" s="33" t="s">
        <v>11</v>
      </c>
      <c r="I214" s="33" t="s">
        <v>19</v>
      </c>
      <c r="J214" s="33" t="s">
        <v>12</v>
      </c>
      <c r="K214" s="33" t="s">
        <v>11</v>
      </c>
      <c r="L214" s="33" t="s">
        <v>13</v>
      </c>
      <c r="M214" s="33" t="s">
        <v>12</v>
      </c>
      <c r="N214" s="33" t="s">
        <v>11</v>
      </c>
      <c r="O214" s="33" t="s">
        <v>19</v>
      </c>
      <c r="P214" s="33" t="s">
        <v>18</v>
      </c>
      <c r="Q214" s="33" t="s">
        <v>261</v>
      </c>
      <c r="R214" s="133"/>
      <c r="S214" s="130"/>
      <c r="T214" s="36"/>
      <c r="U214" s="36"/>
      <c r="V214" s="36"/>
      <c r="W214" s="36"/>
      <c r="X214" s="36"/>
      <c r="Y214" s="36">
        <v>4031.9</v>
      </c>
      <c r="Z214" s="37">
        <f t="shared" si="20"/>
        <v>4031.9</v>
      </c>
      <c r="AA214" s="35">
        <v>2020</v>
      </c>
      <c r="AC214" s="147"/>
      <c r="AD214" s="147"/>
      <c r="AE214" s="147"/>
    </row>
    <row r="215" spans="1:32" ht="31.15" customHeight="1" x14ac:dyDescent="0.25">
      <c r="A215" s="33" t="s">
        <v>11</v>
      </c>
      <c r="B215" s="33" t="s">
        <v>12</v>
      </c>
      <c r="C215" s="33" t="s">
        <v>13</v>
      </c>
      <c r="D215" s="33" t="s">
        <v>11</v>
      </c>
      <c r="E215" s="33" t="s">
        <v>21</v>
      </c>
      <c r="F215" s="33" t="s">
        <v>11</v>
      </c>
      <c r="G215" s="33" t="s">
        <v>20</v>
      </c>
      <c r="H215" s="33" t="s">
        <v>11</v>
      </c>
      <c r="I215" s="33" t="s">
        <v>19</v>
      </c>
      <c r="J215" s="33" t="s">
        <v>12</v>
      </c>
      <c r="K215" s="33" t="s">
        <v>11</v>
      </c>
      <c r="L215" s="33" t="s">
        <v>13</v>
      </c>
      <c r="M215" s="33" t="s">
        <v>65</v>
      </c>
      <c r="N215" s="33" t="s">
        <v>11</v>
      </c>
      <c r="O215" s="33" t="s">
        <v>19</v>
      </c>
      <c r="P215" s="33" t="s">
        <v>18</v>
      </c>
      <c r="Q215" s="33" t="s">
        <v>262</v>
      </c>
      <c r="R215" s="131" t="s">
        <v>265</v>
      </c>
      <c r="S215" s="128" t="s">
        <v>40</v>
      </c>
      <c r="T215" s="36"/>
      <c r="U215" s="36"/>
      <c r="V215" s="36"/>
      <c r="W215" s="36"/>
      <c r="X215" s="36"/>
      <c r="Y215" s="36">
        <f>843.6-4.3</f>
        <v>839.30000000000007</v>
      </c>
      <c r="Z215" s="37">
        <f t="shared" si="20"/>
        <v>839.30000000000007</v>
      </c>
      <c r="AA215" s="35">
        <v>2020</v>
      </c>
      <c r="AC215" s="147"/>
      <c r="AD215" s="147"/>
      <c r="AE215" s="147"/>
    </row>
    <row r="216" spans="1:32" ht="35.450000000000003" customHeight="1" x14ac:dyDescent="0.25">
      <c r="A216" s="33" t="s">
        <v>11</v>
      </c>
      <c r="B216" s="33" t="s">
        <v>12</v>
      </c>
      <c r="C216" s="33" t="s">
        <v>13</v>
      </c>
      <c r="D216" s="33" t="s">
        <v>11</v>
      </c>
      <c r="E216" s="33" t="s">
        <v>21</v>
      </c>
      <c r="F216" s="33" t="s">
        <v>11</v>
      </c>
      <c r="G216" s="33" t="s">
        <v>20</v>
      </c>
      <c r="H216" s="33" t="s">
        <v>11</v>
      </c>
      <c r="I216" s="33" t="s">
        <v>19</v>
      </c>
      <c r="J216" s="33" t="s">
        <v>12</v>
      </c>
      <c r="K216" s="33" t="s">
        <v>11</v>
      </c>
      <c r="L216" s="33" t="s">
        <v>13</v>
      </c>
      <c r="M216" s="33" t="s">
        <v>12</v>
      </c>
      <c r="N216" s="33" t="s">
        <v>11</v>
      </c>
      <c r="O216" s="33" t="s">
        <v>19</v>
      </c>
      <c r="P216" s="33" t="s">
        <v>18</v>
      </c>
      <c r="Q216" s="33" t="s">
        <v>262</v>
      </c>
      <c r="R216" s="133"/>
      <c r="S216" s="130"/>
      <c r="T216" s="36"/>
      <c r="U216" s="36"/>
      <c r="V216" s="36"/>
      <c r="W216" s="36"/>
      <c r="X216" s="36"/>
      <c r="Y216" s="36">
        <v>3374.1</v>
      </c>
      <c r="Z216" s="37">
        <f t="shared" si="20"/>
        <v>3374.1</v>
      </c>
      <c r="AA216" s="35">
        <v>2020</v>
      </c>
      <c r="AC216" s="147"/>
      <c r="AD216" s="147"/>
      <c r="AE216" s="147"/>
    </row>
    <row r="217" spans="1:32" ht="31.15" customHeight="1" x14ac:dyDescent="0.25">
      <c r="A217" s="33" t="s">
        <v>11</v>
      </c>
      <c r="B217" s="33" t="s">
        <v>12</v>
      </c>
      <c r="C217" s="33" t="s">
        <v>13</v>
      </c>
      <c r="D217" s="33" t="s">
        <v>11</v>
      </c>
      <c r="E217" s="33" t="s">
        <v>21</v>
      </c>
      <c r="F217" s="33" t="s">
        <v>11</v>
      </c>
      <c r="G217" s="33" t="s">
        <v>20</v>
      </c>
      <c r="H217" s="33" t="s">
        <v>11</v>
      </c>
      <c r="I217" s="33" t="s">
        <v>19</v>
      </c>
      <c r="J217" s="33" t="s">
        <v>12</v>
      </c>
      <c r="K217" s="33" t="s">
        <v>11</v>
      </c>
      <c r="L217" s="33" t="s">
        <v>13</v>
      </c>
      <c r="M217" s="33" t="s">
        <v>65</v>
      </c>
      <c r="N217" s="33" t="s">
        <v>11</v>
      </c>
      <c r="O217" s="33" t="s">
        <v>19</v>
      </c>
      <c r="P217" s="33" t="s">
        <v>18</v>
      </c>
      <c r="Q217" s="33" t="s">
        <v>263</v>
      </c>
      <c r="R217" s="131" t="s">
        <v>267</v>
      </c>
      <c r="S217" s="128" t="s">
        <v>40</v>
      </c>
      <c r="T217" s="36"/>
      <c r="U217" s="36"/>
      <c r="V217" s="36"/>
      <c r="W217" s="36"/>
      <c r="X217" s="36"/>
      <c r="Y217" s="36">
        <v>432.8</v>
      </c>
      <c r="Z217" s="37">
        <f t="shared" si="20"/>
        <v>432.8</v>
      </c>
      <c r="AA217" s="35">
        <v>2020</v>
      </c>
    </row>
    <row r="218" spans="1:32" ht="35.450000000000003" customHeight="1" x14ac:dyDescent="0.25">
      <c r="A218" s="33" t="s">
        <v>11</v>
      </c>
      <c r="B218" s="33" t="s">
        <v>12</v>
      </c>
      <c r="C218" s="33" t="s">
        <v>13</v>
      </c>
      <c r="D218" s="33" t="s">
        <v>11</v>
      </c>
      <c r="E218" s="33" t="s">
        <v>21</v>
      </c>
      <c r="F218" s="33" t="s">
        <v>11</v>
      </c>
      <c r="G218" s="33" t="s">
        <v>20</v>
      </c>
      <c r="H218" s="33" t="s">
        <v>11</v>
      </c>
      <c r="I218" s="33" t="s">
        <v>19</v>
      </c>
      <c r="J218" s="33" t="s">
        <v>12</v>
      </c>
      <c r="K218" s="33" t="s">
        <v>11</v>
      </c>
      <c r="L218" s="33" t="s">
        <v>13</v>
      </c>
      <c r="M218" s="33" t="s">
        <v>12</v>
      </c>
      <c r="N218" s="33" t="s">
        <v>11</v>
      </c>
      <c r="O218" s="33" t="s">
        <v>19</v>
      </c>
      <c r="P218" s="33" t="s">
        <v>18</v>
      </c>
      <c r="Q218" s="33" t="s">
        <v>263</v>
      </c>
      <c r="R218" s="133"/>
      <c r="S218" s="130"/>
      <c r="T218" s="36"/>
      <c r="U218" s="36"/>
      <c r="V218" s="36"/>
      <c r="W218" s="36"/>
      <c r="X218" s="36"/>
      <c r="Y218" s="36">
        <v>1730.9</v>
      </c>
      <c r="Z218" s="37">
        <f t="shared" si="20"/>
        <v>1730.9</v>
      </c>
      <c r="AA218" s="35">
        <v>2020</v>
      </c>
    </row>
    <row r="219" spans="1:32" s="1" customFormat="1" ht="35.450000000000003" customHeight="1" x14ac:dyDescent="0.25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12" t="s">
        <v>142</v>
      </c>
      <c r="S219" s="10" t="s">
        <v>41</v>
      </c>
      <c r="T219" s="8">
        <v>213.5</v>
      </c>
      <c r="U219" s="8">
        <f>25.9+283</f>
        <v>308.89999999999998</v>
      </c>
      <c r="V219" s="8">
        <v>104</v>
      </c>
      <c r="W219" s="8">
        <v>134.80000000000001</v>
      </c>
      <c r="X219" s="8">
        <v>12.1</v>
      </c>
      <c r="Y219" s="8">
        <f>118.8+(26437+1750+2510)/1000</f>
        <v>149.49699999999999</v>
      </c>
      <c r="Z219" s="5">
        <f>T219+U219+V219+W219+X219+Y219</f>
        <v>922.79700000000003</v>
      </c>
      <c r="AA219" s="10">
        <v>2020</v>
      </c>
      <c r="AB219" s="111"/>
      <c r="AC219" s="82"/>
      <c r="AD219" s="83"/>
      <c r="AE219" s="84"/>
    </row>
    <row r="220" spans="1:32" s="2" customFormat="1" ht="35.450000000000003" customHeight="1" x14ac:dyDescent="0.25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12" t="s">
        <v>136</v>
      </c>
      <c r="S220" s="10" t="s">
        <v>36</v>
      </c>
      <c r="T220" s="14">
        <v>3</v>
      </c>
      <c r="U220" s="14"/>
      <c r="V220" s="14">
        <v>1</v>
      </c>
      <c r="W220" s="14">
        <v>1</v>
      </c>
      <c r="X220" s="14"/>
      <c r="Y220" s="14"/>
      <c r="Z220" s="6">
        <f>T220+U220+V220+W220+X220+Y220</f>
        <v>5</v>
      </c>
      <c r="AA220" s="10">
        <v>2018</v>
      </c>
      <c r="AB220" s="78"/>
      <c r="AC220" s="87"/>
      <c r="AD220" s="88"/>
      <c r="AE220" s="89"/>
      <c r="AF220" s="26"/>
    </row>
    <row r="221" spans="1:32" s="2" customFormat="1" ht="36.6" customHeight="1" x14ac:dyDescent="0.25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12" t="s">
        <v>137</v>
      </c>
      <c r="S221" s="10" t="s">
        <v>3</v>
      </c>
      <c r="T221" s="8">
        <f>160+0.1</f>
        <v>160.1</v>
      </c>
      <c r="U221" s="8"/>
      <c r="V221" s="8">
        <v>51</v>
      </c>
      <c r="W221" s="8">
        <v>95</v>
      </c>
      <c r="X221" s="8"/>
      <c r="Y221" s="8"/>
      <c r="Z221" s="5">
        <f>T221+U221+V221+W221+X221+Y221</f>
        <v>306.10000000000002</v>
      </c>
      <c r="AA221" s="10">
        <v>2018</v>
      </c>
      <c r="AB221" s="78"/>
      <c r="AC221" s="87"/>
      <c r="AD221" s="88"/>
      <c r="AE221" s="89"/>
      <c r="AF221" s="26"/>
    </row>
    <row r="222" spans="1:32" s="2" customFormat="1" ht="28.9" customHeight="1" x14ac:dyDescent="0.25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12" t="s">
        <v>143</v>
      </c>
      <c r="S222" s="10" t="s">
        <v>62</v>
      </c>
      <c r="T222" s="8"/>
      <c r="U222" s="8"/>
      <c r="V222" s="8"/>
      <c r="W222" s="8">
        <v>20.7</v>
      </c>
      <c r="X222" s="8"/>
      <c r="Y222" s="8">
        <f>(660+1199+4925+2170+688.6)/1000</f>
        <v>9.6425999999999998</v>
      </c>
      <c r="Z222" s="5">
        <f>T222+U222+V222+W222+X222+Y222</f>
        <v>30.342599999999997</v>
      </c>
      <c r="AA222" s="10">
        <v>2020</v>
      </c>
      <c r="AB222" s="78"/>
      <c r="AC222" s="87"/>
      <c r="AD222" s="88"/>
      <c r="AE222" s="89"/>
      <c r="AF222" s="26"/>
    </row>
    <row r="223" spans="1:32" s="80" customFormat="1" ht="29.45" customHeight="1" x14ac:dyDescent="0.25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12" t="s">
        <v>282</v>
      </c>
      <c r="S223" s="10" t="s">
        <v>2</v>
      </c>
      <c r="T223" s="8"/>
      <c r="U223" s="8"/>
      <c r="V223" s="8"/>
      <c r="W223" s="8"/>
      <c r="X223" s="8"/>
      <c r="Y223" s="8">
        <v>8.8000000000000007</v>
      </c>
      <c r="Z223" s="5">
        <f>X223+Y223</f>
        <v>8.8000000000000007</v>
      </c>
      <c r="AA223" s="10">
        <v>2020</v>
      </c>
      <c r="AB223" s="78"/>
      <c r="AC223" s="93"/>
      <c r="AD223" s="94"/>
      <c r="AE223" s="95"/>
      <c r="AF223" s="79"/>
    </row>
    <row r="224" spans="1:32" s="2" customFormat="1" ht="31.15" customHeight="1" x14ac:dyDescent="0.25">
      <c r="A224" s="33" t="s">
        <v>11</v>
      </c>
      <c r="B224" s="33" t="s">
        <v>12</v>
      </c>
      <c r="C224" s="33" t="s">
        <v>13</v>
      </c>
      <c r="D224" s="33" t="s">
        <v>11</v>
      </c>
      <c r="E224" s="33" t="s">
        <v>21</v>
      </c>
      <c r="F224" s="33" t="s">
        <v>11</v>
      </c>
      <c r="G224" s="33" t="s">
        <v>20</v>
      </c>
      <c r="H224" s="33" t="s">
        <v>11</v>
      </c>
      <c r="I224" s="33" t="s">
        <v>19</v>
      </c>
      <c r="J224" s="33" t="s">
        <v>12</v>
      </c>
      <c r="K224" s="33" t="s">
        <v>11</v>
      </c>
      <c r="L224" s="33" t="s">
        <v>13</v>
      </c>
      <c r="M224" s="33" t="s">
        <v>11</v>
      </c>
      <c r="N224" s="33" t="s">
        <v>11</v>
      </c>
      <c r="O224" s="33" t="s">
        <v>11</v>
      </c>
      <c r="P224" s="33" t="s">
        <v>11</v>
      </c>
      <c r="Q224" s="33" t="s">
        <v>11</v>
      </c>
      <c r="R224" s="131" t="s">
        <v>138</v>
      </c>
      <c r="S224" s="128" t="s">
        <v>40</v>
      </c>
      <c r="T224" s="36"/>
      <c r="U224" s="36"/>
      <c r="V224" s="36"/>
      <c r="W224" s="36"/>
      <c r="X224" s="37">
        <f>X225+X226</f>
        <v>851823.6</v>
      </c>
      <c r="Y224" s="37">
        <f>Y225+Y226</f>
        <v>1238213.7</v>
      </c>
      <c r="Z224" s="37">
        <f>Z225+Z226</f>
        <v>2090037.3</v>
      </c>
      <c r="AA224" s="35">
        <v>2020</v>
      </c>
      <c r="AB224" s="78"/>
      <c r="AC224" s="87"/>
      <c r="AD224" s="88"/>
      <c r="AE224" s="89"/>
      <c r="AF224" s="26"/>
    </row>
    <row r="225" spans="1:32" s="2" customFormat="1" ht="30" customHeight="1" x14ac:dyDescent="0.25">
      <c r="A225" s="33" t="s">
        <v>11</v>
      </c>
      <c r="B225" s="33" t="s">
        <v>12</v>
      </c>
      <c r="C225" s="33" t="s">
        <v>13</v>
      </c>
      <c r="D225" s="33" t="s">
        <v>11</v>
      </c>
      <c r="E225" s="33" t="s">
        <v>21</v>
      </c>
      <c r="F225" s="33" t="s">
        <v>11</v>
      </c>
      <c r="G225" s="33" t="s">
        <v>20</v>
      </c>
      <c r="H225" s="33" t="s">
        <v>11</v>
      </c>
      <c r="I225" s="33" t="s">
        <v>19</v>
      </c>
      <c r="J225" s="33" t="s">
        <v>12</v>
      </c>
      <c r="K225" s="33" t="s">
        <v>11</v>
      </c>
      <c r="L225" s="33" t="s">
        <v>13</v>
      </c>
      <c r="M225" s="33" t="s">
        <v>11</v>
      </c>
      <c r="N225" s="33" t="s">
        <v>11</v>
      </c>
      <c r="O225" s="33" t="s">
        <v>11</v>
      </c>
      <c r="P225" s="33" t="s">
        <v>11</v>
      </c>
      <c r="Q225" s="33" t="s">
        <v>11</v>
      </c>
      <c r="R225" s="132"/>
      <c r="S225" s="129"/>
      <c r="T225" s="36"/>
      <c r="U225" s="36"/>
      <c r="V225" s="36"/>
      <c r="W225" s="36"/>
      <c r="X225" s="36">
        <f>21377.8-203.6-13650.1+1574.1-1769+4494.4</f>
        <v>11823.6</v>
      </c>
      <c r="Y225" s="36">
        <f>33229.4-1177.7-2000-10924.9-5131.9</f>
        <v>13994.900000000003</v>
      </c>
      <c r="Z225" s="37">
        <f>X225+Y225</f>
        <v>25818.500000000004</v>
      </c>
      <c r="AA225" s="35">
        <v>2020</v>
      </c>
      <c r="AB225" s="78"/>
      <c r="AC225" s="87"/>
      <c r="AD225" s="88"/>
      <c r="AE225" s="89"/>
      <c r="AF225" s="26"/>
    </row>
    <row r="226" spans="1:32" s="2" customFormat="1" ht="29.45" customHeight="1" x14ac:dyDescent="0.25">
      <c r="A226" s="33" t="s">
        <v>11</v>
      </c>
      <c r="B226" s="33" t="s">
        <v>12</v>
      </c>
      <c r="C226" s="33" t="s">
        <v>13</v>
      </c>
      <c r="D226" s="33" t="s">
        <v>11</v>
      </c>
      <c r="E226" s="33" t="s">
        <v>21</v>
      </c>
      <c r="F226" s="33" t="s">
        <v>11</v>
      </c>
      <c r="G226" s="33" t="s">
        <v>20</v>
      </c>
      <c r="H226" s="33" t="s">
        <v>11</v>
      </c>
      <c r="I226" s="33" t="s">
        <v>19</v>
      </c>
      <c r="J226" s="33" t="s">
        <v>12</v>
      </c>
      <c r="K226" s="33" t="s">
        <v>72</v>
      </c>
      <c r="L226" s="33" t="s">
        <v>12</v>
      </c>
      <c r="M226" s="33" t="s">
        <v>18</v>
      </c>
      <c r="N226" s="33" t="s">
        <v>22</v>
      </c>
      <c r="O226" s="33" t="s">
        <v>20</v>
      </c>
      <c r="P226" s="33" t="s">
        <v>22</v>
      </c>
      <c r="Q226" s="33" t="s">
        <v>13</v>
      </c>
      <c r="R226" s="133"/>
      <c r="S226" s="130"/>
      <c r="T226" s="36"/>
      <c r="U226" s="36"/>
      <c r="V226" s="36"/>
      <c r="W226" s="36"/>
      <c r="X226" s="36">
        <f>42000+798000</f>
        <v>840000</v>
      </c>
      <c r="Y226" s="36">
        <f>61211.1+491007.7+672000</f>
        <v>1224218.8</v>
      </c>
      <c r="Z226" s="37">
        <f>X226+Y226</f>
        <v>2064218.8</v>
      </c>
      <c r="AA226" s="35">
        <v>2020</v>
      </c>
      <c r="AB226" s="78"/>
      <c r="AC226" s="87"/>
      <c r="AD226" s="88"/>
      <c r="AE226" s="89"/>
      <c r="AF226" s="26"/>
    </row>
    <row r="227" spans="1:32" s="80" customFormat="1" ht="29.45" customHeight="1" x14ac:dyDescent="0.25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12" t="s">
        <v>139</v>
      </c>
      <c r="S227" s="10" t="s">
        <v>2</v>
      </c>
      <c r="T227" s="8"/>
      <c r="U227" s="8"/>
      <c r="V227" s="8"/>
      <c r="W227" s="8"/>
      <c r="X227" s="8">
        <f>33.4+2.2</f>
        <v>35.6</v>
      </c>
      <c r="Y227" s="8">
        <v>61.6</v>
      </c>
      <c r="Z227" s="5">
        <f>X227+Y227</f>
        <v>97.2</v>
      </c>
      <c r="AA227" s="10">
        <v>2020</v>
      </c>
      <c r="AB227" s="78"/>
      <c r="AC227" s="93"/>
      <c r="AD227" s="94"/>
      <c r="AE227" s="95"/>
      <c r="AF227" s="79"/>
    </row>
    <row r="228" spans="1:32" s="2" customFormat="1" ht="29.45" customHeight="1" x14ac:dyDescent="0.25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12" t="s">
        <v>273</v>
      </c>
      <c r="S228" s="10" t="s">
        <v>36</v>
      </c>
      <c r="T228" s="13"/>
      <c r="U228" s="13"/>
      <c r="V228" s="13"/>
      <c r="W228" s="13"/>
      <c r="X228" s="13"/>
      <c r="Y228" s="13">
        <v>10</v>
      </c>
      <c r="Z228" s="6">
        <f t="shared" ref="Z228" si="21">T228+U228+V228+W228+X228+Y228</f>
        <v>10</v>
      </c>
      <c r="AA228" s="10">
        <v>2020</v>
      </c>
      <c r="AB228" s="78"/>
      <c r="AC228" s="87"/>
      <c r="AD228" s="88"/>
      <c r="AE228" s="89"/>
      <c r="AF228" s="26"/>
    </row>
    <row r="229" spans="1:32" s="2" customFormat="1" ht="36.6" customHeight="1" x14ac:dyDescent="0.25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12" t="s">
        <v>274</v>
      </c>
      <c r="S229" s="10" t="s">
        <v>3</v>
      </c>
      <c r="T229" s="13"/>
      <c r="U229" s="13"/>
      <c r="V229" s="13"/>
      <c r="W229" s="13"/>
      <c r="X229" s="13"/>
      <c r="Y229" s="8">
        <v>1690</v>
      </c>
      <c r="Z229" s="5">
        <f t="shared" ref="Z229" si="22">T229+U229+V229+W229+X229+Y229</f>
        <v>1690</v>
      </c>
      <c r="AA229" s="10">
        <v>2020</v>
      </c>
      <c r="AB229" s="78"/>
      <c r="AC229" s="87"/>
      <c r="AD229" s="88"/>
      <c r="AE229" s="89"/>
      <c r="AF229" s="26"/>
    </row>
    <row r="230" spans="1:32" ht="30" x14ac:dyDescent="0.25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12" t="s">
        <v>275</v>
      </c>
      <c r="S230" s="10" t="s">
        <v>62</v>
      </c>
      <c r="T230" s="8"/>
      <c r="U230" s="8"/>
      <c r="V230" s="8"/>
      <c r="W230" s="8"/>
      <c r="X230" s="8"/>
      <c r="Y230" s="8">
        <f>3398/1000</f>
        <v>3.3980000000000001</v>
      </c>
      <c r="Z230" s="5">
        <f>T230+U230+V230+W230+X230+Y230</f>
        <v>3.3980000000000001</v>
      </c>
      <c r="AA230" s="10">
        <v>2020</v>
      </c>
      <c r="AC230" s="96"/>
    </row>
    <row r="231" spans="1:32" ht="42.75" x14ac:dyDescent="0.25">
      <c r="A231" s="66"/>
      <c r="B231" s="66"/>
      <c r="C231" s="66"/>
      <c r="D231" s="66" t="s">
        <v>11</v>
      </c>
      <c r="E231" s="66" t="s">
        <v>21</v>
      </c>
      <c r="F231" s="66" t="s">
        <v>11</v>
      </c>
      <c r="G231" s="66" t="s">
        <v>20</v>
      </c>
      <c r="H231" s="66" t="s">
        <v>11</v>
      </c>
      <c r="I231" s="66" t="s">
        <v>19</v>
      </c>
      <c r="J231" s="66" t="s">
        <v>12</v>
      </c>
      <c r="K231" s="66" t="s">
        <v>11</v>
      </c>
      <c r="L231" s="66" t="s">
        <v>22</v>
      </c>
      <c r="M231" s="66" t="s">
        <v>11</v>
      </c>
      <c r="N231" s="66" t="s">
        <v>11</v>
      </c>
      <c r="O231" s="66" t="s">
        <v>11</v>
      </c>
      <c r="P231" s="66" t="s">
        <v>11</v>
      </c>
      <c r="Q231" s="66" t="s">
        <v>11</v>
      </c>
      <c r="R231" s="67" t="s">
        <v>24</v>
      </c>
      <c r="S231" s="18" t="s">
        <v>40</v>
      </c>
      <c r="T231" s="11">
        <f>T233+T247+T253+T268+T270</f>
        <v>555707.99999999988</v>
      </c>
      <c r="U231" s="11">
        <f>U233+U247+U253+U268+U270+U279</f>
        <v>602437.20000000007</v>
      </c>
      <c r="V231" s="11">
        <f>V233+V247+V253+V268+V270+V281</f>
        <v>592342.00000000012</v>
      </c>
      <c r="W231" s="11">
        <f>W233+W247+W253+W268+W270+W281</f>
        <v>545656.39999999991</v>
      </c>
      <c r="X231" s="11">
        <f>X233+X247+X253+X268+X270</f>
        <v>500202.89999999997</v>
      </c>
      <c r="Y231" s="11">
        <f>Y233+Y247+Y253+Y268+Y270+Y285</f>
        <v>522938.40000000008</v>
      </c>
      <c r="Z231" s="11">
        <f>Z233+Z247+Z253+Z268+Z270+Z279+Z281+Z285</f>
        <v>3319284.9</v>
      </c>
      <c r="AA231" s="18">
        <v>2020</v>
      </c>
    </row>
    <row r="232" spans="1:32" ht="27" customHeight="1" x14ac:dyDescent="0.25">
      <c r="A232" s="24"/>
      <c r="B232" s="24"/>
      <c r="C232" s="24"/>
      <c r="D232" s="24"/>
      <c r="E232" s="24"/>
      <c r="F232" s="24"/>
      <c r="G232" s="24"/>
      <c r="H232" s="24"/>
      <c r="I232" s="25"/>
      <c r="J232" s="24"/>
      <c r="K232" s="24"/>
      <c r="L232" s="24"/>
      <c r="M232" s="24"/>
      <c r="N232" s="24"/>
      <c r="O232" s="24"/>
      <c r="P232" s="24"/>
      <c r="Q232" s="24"/>
      <c r="R232" s="23" t="s">
        <v>239</v>
      </c>
      <c r="S232" s="10" t="s">
        <v>41</v>
      </c>
      <c r="T232" s="8">
        <f>T241</f>
        <v>6722.4</v>
      </c>
      <c r="U232" s="8">
        <f t="shared" ref="U232:Z232" si="23">U241</f>
        <v>5804.6</v>
      </c>
      <c r="V232" s="8">
        <f t="shared" si="23"/>
        <v>5804.6</v>
      </c>
      <c r="W232" s="8">
        <f t="shared" si="23"/>
        <v>5804.6</v>
      </c>
      <c r="X232" s="8">
        <f t="shared" si="23"/>
        <v>5804.6</v>
      </c>
      <c r="Y232" s="8">
        <f t="shared" si="23"/>
        <v>5804.6</v>
      </c>
      <c r="Z232" s="5">
        <f t="shared" si="23"/>
        <v>5804.6</v>
      </c>
      <c r="AA232" s="10">
        <v>2020</v>
      </c>
    </row>
    <row r="233" spans="1:32" ht="27" customHeight="1" x14ac:dyDescent="0.25">
      <c r="A233" s="33" t="s">
        <v>11</v>
      </c>
      <c r="B233" s="33" t="s">
        <v>12</v>
      </c>
      <c r="C233" s="33" t="s">
        <v>13</v>
      </c>
      <c r="D233" s="33" t="s">
        <v>11</v>
      </c>
      <c r="E233" s="33" t="s">
        <v>21</v>
      </c>
      <c r="F233" s="33" t="s">
        <v>11</v>
      </c>
      <c r="G233" s="33" t="s">
        <v>20</v>
      </c>
      <c r="H233" s="33" t="s">
        <v>11</v>
      </c>
      <c r="I233" s="33" t="s">
        <v>19</v>
      </c>
      <c r="J233" s="33" t="s">
        <v>12</v>
      </c>
      <c r="K233" s="33" t="s">
        <v>11</v>
      </c>
      <c r="L233" s="33" t="s">
        <v>22</v>
      </c>
      <c r="M233" s="33" t="s">
        <v>11</v>
      </c>
      <c r="N233" s="33" t="s">
        <v>11</v>
      </c>
      <c r="O233" s="33" t="s">
        <v>11</v>
      </c>
      <c r="P233" s="33" t="s">
        <v>11</v>
      </c>
      <c r="Q233" s="33" t="s">
        <v>11</v>
      </c>
      <c r="R233" s="146" t="s">
        <v>234</v>
      </c>
      <c r="S233" s="148" t="s">
        <v>40</v>
      </c>
      <c r="T233" s="37">
        <f>524597.1+9797.5</f>
        <v>534394.6</v>
      </c>
      <c r="U233" s="37">
        <f>560000-700-185-145.1-1284.7-993.1-56017.3</f>
        <v>500674.8000000001</v>
      </c>
      <c r="V233" s="37">
        <f>V234+V235+V236</f>
        <v>490893.30000000005</v>
      </c>
      <c r="W233" s="37">
        <f>W234+W235</f>
        <v>481100.79999999999</v>
      </c>
      <c r="X233" s="37">
        <f>X234+X235</f>
        <v>474556.3</v>
      </c>
      <c r="Y233" s="37">
        <f>Y234+Y235+Y236+Y237+Y238+Y239+Y240</f>
        <v>489973.60000000009</v>
      </c>
      <c r="Z233" s="37">
        <f>Z234+Z235+Z236+Z237+Z238+Z239+Z240</f>
        <v>2971593.4</v>
      </c>
      <c r="AA233" s="35">
        <v>2020</v>
      </c>
    </row>
    <row r="234" spans="1:32" ht="28.15" customHeight="1" x14ac:dyDescent="0.25">
      <c r="A234" s="33" t="s">
        <v>11</v>
      </c>
      <c r="B234" s="33" t="s">
        <v>12</v>
      </c>
      <c r="C234" s="33" t="s">
        <v>13</v>
      </c>
      <c r="D234" s="33" t="s">
        <v>11</v>
      </c>
      <c r="E234" s="33" t="s">
        <v>21</v>
      </c>
      <c r="F234" s="33" t="s">
        <v>11</v>
      </c>
      <c r="G234" s="33" t="s">
        <v>20</v>
      </c>
      <c r="H234" s="33" t="s">
        <v>11</v>
      </c>
      <c r="I234" s="33" t="s">
        <v>19</v>
      </c>
      <c r="J234" s="33" t="s">
        <v>12</v>
      </c>
      <c r="K234" s="33" t="s">
        <v>11</v>
      </c>
      <c r="L234" s="33" t="s">
        <v>22</v>
      </c>
      <c r="M234" s="33" t="s">
        <v>11</v>
      </c>
      <c r="N234" s="33" t="s">
        <v>11</v>
      </c>
      <c r="O234" s="33" t="s">
        <v>11</v>
      </c>
      <c r="P234" s="33" t="s">
        <v>11</v>
      </c>
      <c r="Q234" s="33" t="s">
        <v>11</v>
      </c>
      <c r="R234" s="146"/>
      <c r="S234" s="148"/>
      <c r="T234" s="36">
        <f>524597.1+9797.5</f>
        <v>534394.6</v>
      </c>
      <c r="U234" s="36">
        <f>560000-700-185-145.1-1284.7-993.1-56017.3</f>
        <v>500674.8000000001</v>
      </c>
      <c r="V234" s="36">
        <f>510303.9-40000-731.1-35.9-200+1100-8701.7-380-73.6-186</f>
        <v>461095.60000000003</v>
      </c>
      <c r="W234" s="36">
        <f>469051.5-1500-603.2+2103.2-7000-71.4+652.3-1800+20268.4</f>
        <v>481100.79999999999</v>
      </c>
      <c r="X234" s="36">
        <f>448705.2-45-1010+376.1-130.2+130.2+26530</f>
        <v>474556.3</v>
      </c>
      <c r="Y234" s="36">
        <f>531291.8-64095.3-112861.4+7231.1+64095.3+61092.3+10745.3-96838-900-4011.1+2000+70606.7+20</f>
        <v>468376.70000000007</v>
      </c>
      <c r="Z234" s="37">
        <f>T234+U234+V234+W234+X234+Y234</f>
        <v>2920198.8000000003</v>
      </c>
      <c r="AA234" s="35">
        <v>2020</v>
      </c>
    </row>
    <row r="235" spans="1:32" ht="27.6" customHeight="1" x14ac:dyDescent="0.25">
      <c r="A235" s="33" t="s">
        <v>11</v>
      </c>
      <c r="B235" s="33" t="s">
        <v>12</v>
      </c>
      <c r="C235" s="33" t="s">
        <v>13</v>
      </c>
      <c r="D235" s="33" t="s">
        <v>11</v>
      </c>
      <c r="E235" s="33" t="s">
        <v>21</v>
      </c>
      <c r="F235" s="33" t="s">
        <v>11</v>
      </c>
      <c r="G235" s="33" t="s">
        <v>20</v>
      </c>
      <c r="H235" s="33" t="s">
        <v>11</v>
      </c>
      <c r="I235" s="33" t="s">
        <v>19</v>
      </c>
      <c r="J235" s="33" t="s">
        <v>12</v>
      </c>
      <c r="K235" s="33" t="s">
        <v>11</v>
      </c>
      <c r="L235" s="33" t="s">
        <v>22</v>
      </c>
      <c r="M235" s="33" t="s">
        <v>65</v>
      </c>
      <c r="N235" s="33" t="s">
        <v>11</v>
      </c>
      <c r="O235" s="33" t="s">
        <v>27</v>
      </c>
      <c r="P235" s="33" t="s">
        <v>12</v>
      </c>
      <c r="Q235" s="33" t="s">
        <v>70</v>
      </c>
      <c r="R235" s="146"/>
      <c r="S235" s="148"/>
      <c r="T235" s="36"/>
      <c r="U235" s="36"/>
      <c r="V235" s="36">
        <v>2979.8</v>
      </c>
      <c r="W235" s="36"/>
      <c r="X235" s="36"/>
      <c r="Y235" s="103"/>
      <c r="Z235" s="37">
        <f>T235+U235+V235+W235+X235+Y235</f>
        <v>2979.8</v>
      </c>
      <c r="AA235" s="35">
        <v>2017</v>
      </c>
    </row>
    <row r="236" spans="1:32" ht="22.9" customHeight="1" x14ac:dyDescent="0.25">
      <c r="A236" s="33" t="s">
        <v>11</v>
      </c>
      <c r="B236" s="33" t="s">
        <v>12</v>
      </c>
      <c r="C236" s="33" t="s">
        <v>13</v>
      </c>
      <c r="D236" s="33" t="s">
        <v>11</v>
      </c>
      <c r="E236" s="33" t="s">
        <v>21</v>
      </c>
      <c r="F236" s="33" t="s">
        <v>11</v>
      </c>
      <c r="G236" s="33" t="s">
        <v>20</v>
      </c>
      <c r="H236" s="33" t="s">
        <v>11</v>
      </c>
      <c r="I236" s="33" t="s">
        <v>19</v>
      </c>
      <c r="J236" s="33" t="s">
        <v>12</v>
      </c>
      <c r="K236" s="33" t="s">
        <v>11</v>
      </c>
      <c r="L236" s="33" t="s">
        <v>22</v>
      </c>
      <c r="M236" s="33" t="s">
        <v>12</v>
      </c>
      <c r="N236" s="33" t="s">
        <v>11</v>
      </c>
      <c r="O236" s="33" t="s">
        <v>27</v>
      </c>
      <c r="P236" s="33" t="s">
        <v>12</v>
      </c>
      <c r="Q236" s="33" t="s">
        <v>73</v>
      </c>
      <c r="R236" s="146"/>
      <c r="S236" s="148"/>
      <c r="T236" s="36"/>
      <c r="U236" s="36"/>
      <c r="V236" s="36">
        <v>26817.9</v>
      </c>
      <c r="W236" s="36"/>
      <c r="X236" s="36"/>
      <c r="Y236" s="103"/>
      <c r="Z236" s="37">
        <f>T236+U236+V236+W236+X236+Y236</f>
        <v>26817.9</v>
      </c>
      <c r="AA236" s="35">
        <v>2017</v>
      </c>
    </row>
    <row r="237" spans="1:32" ht="34.9" customHeight="1" x14ac:dyDescent="0.25">
      <c r="A237" s="33" t="s">
        <v>11</v>
      </c>
      <c r="B237" s="33" t="s">
        <v>12</v>
      </c>
      <c r="C237" s="33" t="s">
        <v>13</v>
      </c>
      <c r="D237" s="33" t="s">
        <v>11</v>
      </c>
      <c r="E237" s="33" t="s">
        <v>21</v>
      </c>
      <c r="F237" s="33" t="s">
        <v>11</v>
      </c>
      <c r="G237" s="33" t="s">
        <v>20</v>
      </c>
      <c r="H237" s="33" t="s">
        <v>11</v>
      </c>
      <c r="I237" s="33" t="s">
        <v>19</v>
      </c>
      <c r="J237" s="33" t="s">
        <v>12</v>
      </c>
      <c r="K237" s="33" t="s">
        <v>11</v>
      </c>
      <c r="L237" s="33" t="s">
        <v>22</v>
      </c>
      <c r="M237" s="33" t="s">
        <v>65</v>
      </c>
      <c r="N237" s="33" t="s">
        <v>11</v>
      </c>
      <c r="O237" s="33" t="s">
        <v>19</v>
      </c>
      <c r="P237" s="33" t="s">
        <v>18</v>
      </c>
      <c r="Q237" s="33" t="s">
        <v>272</v>
      </c>
      <c r="R237" s="146" t="s">
        <v>271</v>
      </c>
      <c r="S237" s="128" t="s">
        <v>40</v>
      </c>
      <c r="T237" s="36"/>
      <c r="U237" s="36"/>
      <c r="V237" s="36"/>
      <c r="W237" s="36"/>
      <c r="X237" s="36"/>
      <c r="Y237" s="36">
        <f>2401-408.1</f>
        <v>1992.9</v>
      </c>
      <c r="Z237" s="37">
        <f>Y237</f>
        <v>1992.9</v>
      </c>
      <c r="AA237" s="35">
        <v>2020</v>
      </c>
      <c r="AC237" s="147"/>
      <c r="AD237" s="147"/>
    </row>
    <row r="238" spans="1:32" ht="35.450000000000003" customHeight="1" x14ac:dyDescent="0.25">
      <c r="A238" s="33" t="s">
        <v>11</v>
      </c>
      <c r="B238" s="33" t="s">
        <v>12</v>
      </c>
      <c r="C238" s="33" t="s">
        <v>13</v>
      </c>
      <c r="D238" s="33" t="s">
        <v>11</v>
      </c>
      <c r="E238" s="33" t="s">
        <v>21</v>
      </c>
      <c r="F238" s="33" t="s">
        <v>11</v>
      </c>
      <c r="G238" s="33" t="s">
        <v>20</v>
      </c>
      <c r="H238" s="33" t="s">
        <v>11</v>
      </c>
      <c r="I238" s="33" t="s">
        <v>19</v>
      </c>
      <c r="J238" s="33" t="s">
        <v>12</v>
      </c>
      <c r="K238" s="33" t="s">
        <v>11</v>
      </c>
      <c r="L238" s="33" t="s">
        <v>22</v>
      </c>
      <c r="M238" s="33" t="s">
        <v>12</v>
      </c>
      <c r="N238" s="33" t="s">
        <v>11</v>
      </c>
      <c r="O238" s="33" t="s">
        <v>19</v>
      </c>
      <c r="P238" s="33" t="s">
        <v>18</v>
      </c>
      <c r="Q238" s="33" t="s">
        <v>272</v>
      </c>
      <c r="R238" s="146"/>
      <c r="S238" s="130"/>
      <c r="T238" s="36"/>
      <c r="U238" s="36"/>
      <c r="V238" s="36"/>
      <c r="W238" s="36"/>
      <c r="X238" s="36"/>
      <c r="Y238" s="36">
        <v>9604</v>
      </c>
      <c r="Z238" s="37">
        <f t="shared" ref="Z238:Z240" si="24">Y238</f>
        <v>9604</v>
      </c>
      <c r="AA238" s="35">
        <v>2020</v>
      </c>
      <c r="AC238" s="147"/>
      <c r="AD238" s="147"/>
    </row>
    <row r="239" spans="1:32" ht="37.15" customHeight="1" x14ac:dyDescent="0.25">
      <c r="A239" s="33" t="s">
        <v>11</v>
      </c>
      <c r="B239" s="33" t="s">
        <v>12</v>
      </c>
      <c r="C239" s="33" t="s">
        <v>13</v>
      </c>
      <c r="D239" s="33" t="s">
        <v>11</v>
      </c>
      <c r="E239" s="33" t="s">
        <v>21</v>
      </c>
      <c r="F239" s="33" t="s">
        <v>11</v>
      </c>
      <c r="G239" s="33" t="s">
        <v>20</v>
      </c>
      <c r="H239" s="33" t="s">
        <v>11</v>
      </c>
      <c r="I239" s="33" t="s">
        <v>19</v>
      </c>
      <c r="J239" s="33" t="s">
        <v>12</v>
      </c>
      <c r="K239" s="33" t="s">
        <v>11</v>
      </c>
      <c r="L239" s="33" t="s">
        <v>22</v>
      </c>
      <c r="M239" s="33" t="s">
        <v>65</v>
      </c>
      <c r="N239" s="33" t="s">
        <v>11</v>
      </c>
      <c r="O239" s="33" t="s">
        <v>19</v>
      </c>
      <c r="P239" s="33" t="s">
        <v>18</v>
      </c>
      <c r="Q239" s="33" t="s">
        <v>97</v>
      </c>
      <c r="R239" s="146" t="s">
        <v>270</v>
      </c>
      <c r="S239" s="128" t="s">
        <v>40</v>
      </c>
      <c r="T239" s="36"/>
      <c r="U239" s="36"/>
      <c r="V239" s="36"/>
      <c r="W239" s="36"/>
      <c r="X239" s="36"/>
      <c r="Y239" s="36">
        <v>2000</v>
      </c>
      <c r="Z239" s="37">
        <f t="shared" si="24"/>
        <v>2000</v>
      </c>
      <c r="AA239" s="35">
        <v>2020</v>
      </c>
      <c r="AC239" s="147"/>
      <c r="AD239" s="147"/>
    </row>
    <row r="240" spans="1:32" ht="37.9" customHeight="1" x14ac:dyDescent="0.25">
      <c r="A240" s="33" t="s">
        <v>11</v>
      </c>
      <c r="B240" s="33" t="s">
        <v>12</v>
      </c>
      <c r="C240" s="33" t="s">
        <v>13</v>
      </c>
      <c r="D240" s="33" t="s">
        <v>11</v>
      </c>
      <c r="E240" s="33" t="s">
        <v>21</v>
      </c>
      <c r="F240" s="33" t="s">
        <v>11</v>
      </c>
      <c r="G240" s="33" t="s">
        <v>20</v>
      </c>
      <c r="H240" s="33" t="s">
        <v>11</v>
      </c>
      <c r="I240" s="33" t="s">
        <v>19</v>
      </c>
      <c r="J240" s="33" t="s">
        <v>12</v>
      </c>
      <c r="K240" s="33" t="s">
        <v>11</v>
      </c>
      <c r="L240" s="33" t="s">
        <v>22</v>
      </c>
      <c r="M240" s="33" t="s">
        <v>12</v>
      </c>
      <c r="N240" s="33" t="s">
        <v>11</v>
      </c>
      <c r="O240" s="33" t="s">
        <v>19</v>
      </c>
      <c r="P240" s="33" t="s">
        <v>18</v>
      </c>
      <c r="Q240" s="33" t="s">
        <v>97</v>
      </c>
      <c r="R240" s="146"/>
      <c r="S240" s="130"/>
      <c r="T240" s="36"/>
      <c r="U240" s="36"/>
      <c r="V240" s="36"/>
      <c r="W240" s="36"/>
      <c r="X240" s="36"/>
      <c r="Y240" s="36">
        <v>8000</v>
      </c>
      <c r="Z240" s="37">
        <f t="shared" si="24"/>
        <v>8000</v>
      </c>
      <c r="AA240" s="35">
        <v>2020</v>
      </c>
      <c r="AC240" s="147"/>
      <c r="AD240" s="147"/>
    </row>
    <row r="241" spans="1:31" ht="45" x14ac:dyDescent="0.25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12" t="s">
        <v>235</v>
      </c>
      <c r="S241" s="10" t="s">
        <v>62</v>
      </c>
      <c r="T241" s="8">
        <v>6722.4</v>
      </c>
      <c r="U241" s="8">
        <v>5804.6</v>
      </c>
      <c r="V241" s="8">
        <v>5804.6</v>
      </c>
      <c r="W241" s="8">
        <v>5804.6</v>
      </c>
      <c r="X241" s="8">
        <v>5804.6</v>
      </c>
      <c r="Y241" s="8">
        <v>5804.6</v>
      </c>
      <c r="Z241" s="5">
        <v>5804.6</v>
      </c>
      <c r="AA241" s="10">
        <v>2020</v>
      </c>
      <c r="AC241" s="147"/>
      <c r="AD241" s="147"/>
    </row>
    <row r="242" spans="1:31" ht="45" x14ac:dyDescent="0.25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12" t="s">
        <v>236</v>
      </c>
      <c r="S242" s="10" t="s">
        <v>36</v>
      </c>
      <c r="T242" s="14">
        <v>43</v>
      </c>
      <c r="U242" s="14">
        <v>55</v>
      </c>
      <c r="V242" s="14"/>
      <c r="W242" s="14"/>
      <c r="X242" s="14">
        <v>37</v>
      </c>
      <c r="Y242" s="14">
        <v>173</v>
      </c>
      <c r="Z242" s="6">
        <f t="shared" ref="Z242:Z252" si="25">T242+U242+V242+W242+X242+Y242</f>
        <v>308</v>
      </c>
      <c r="AA242" s="10">
        <v>2020</v>
      </c>
      <c r="AB242" s="78"/>
    </row>
    <row r="243" spans="1:31" ht="45" x14ac:dyDescent="0.25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12" t="s">
        <v>237</v>
      </c>
      <c r="S243" s="10" t="s">
        <v>36</v>
      </c>
      <c r="T243" s="14">
        <f>4367-2367</f>
        <v>2000</v>
      </c>
      <c r="U243" s="14">
        <f>2540+172+150</f>
        <v>2862</v>
      </c>
      <c r="V243" s="14">
        <v>2310</v>
      </c>
      <c r="W243" s="14">
        <f>1800-340</f>
        <v>1460</v>
      </c>
      <c r="X243" s="14">
        <v>1500</v>
      </c>
      <c r="Y243" s="14">
        <v>2650</v>
      </c>
      <c r="Z243" s="6">
        <f t="shared" si="25"/>
        <v>12782</v>
      </c>
      <c r="AA243" s="10">
        <v>2020</v>
      </c>
    </row>
    <row r="244" spans="1:31" ht="27.6" customHeight="1" x14ac:dyDescent="0.25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12" t="s">
        <v>238</v>
      </c>
      <c r="S244" s="10" t="s">
        <v>9</v>
      </c>
      <c r="T244" s="8">
        <v>78529</v>
      </c>
      <c r="U244" s="8">
        <v>64700</v>
      </c>
      <c r="V244" s="8">
        <v>58800</v>
      </c>
      <c r="W244" s="8">
        <v>53263.3</v>
      </c>
      <c r="X244" s="8">
        <v>44000</v>
      </c>
      <c r="Y244" s="8">
        <v>49200</v>
      </c>
      <c r="Z244" s="5">
        <f t="shared" si="25"/>
        <v>348492.3</v>
      </c>
      <c r="AA244" s="10">
        <v>2020</v>
      </c>
    </row>
    <row r="245" spans="1:31" ht="27.6" customHeight="1" x14ac:dyDescent="0.25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12" t="s">
        <v>276</v>
      </c>
      <c r="S245" s="10" t="s">
        <v>2</v>
      </c>
      <c r="T245" s="14"/>
      <c r="U245" s="14"/>
      <c r="V245" s="14"/>
      <c r="W245" s="14"/>
      <c r="X245" s="14"/>
      <c r="Y245" s="124">
        <v>3.5579999999999998</v>
      </c>
      <c r="Z245" s="97">
        <f t="shared" ref="Z245:Z246" si="26">T245+U245+V245+W245+X245+Y245</f>
        <v>3.5579999999999998</v>
      </c>
      <c r="AA245" s="10">
        <v>2020</v>
      </c>
      <c r="AC245" s="96"/>
    </row>
    <row r="246" spans="1:31" s="1" customFormat="1" ht="27.6" customHeight="1" x14ac:dyDescent="0.25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12" t="s">
        <v>277</v>
      </c>
      <c r="S246" s="10" t="s">
        <v>35</v>
      </c>
      <c r="T246" s="14"/>
      <c r="U246" s="14"/>
      <c r="V246" s="14"/>
      <c r="W246" s="14"/>
      <c r="X246" s="14"/>
      <c r="Y246" s="14">
        <v>4</v>
      </c>
      <c r="Z246" s="6">
        <f t="shared" si="26"/>
        <v>4</v>
      </c>
      <c r="AA246" s="10">
        <v>2020</v>
      </c>
      <c r="AB246" s="111"/>
      <c r="AC246" s="96"/>
      <c r="AD246" s="83"/>
      <c r="AE246" s="84"/>
    </row>
    <row r="247" spans="1:31" ht="27.6" customHeight="1" x14ac:dyDescent="0.25">
      <c r="A247" s="33" t="s">
        <v>11</v>
      </c>
      <c r="B247" s="33" t="s">
        <v>12</v>
      </c>
      <c r="C247" s="33" t="s">
        <v>13</v>
      </c>
      <c r="D247" s="33" t="s">
        <v>11</v>
      </c>
      <c r="E247" s="33" t="s">
        <v>21</v>
      </c>
      <c r="F247" s="33" t="s">
        <v>11</v>
      </c>
      <c r="G247" s="33" t="s">
        <v>20</v>
      </c>
      <c r="H247" s="33" t="s">
        <v>11</v>
      </c>
      <c r="I247" s="33" t="s">
        <v>19</v>
      </c>
      <c r="J247" s="33" t="s">
        <v>12</v>
      </c>
      <c r="K247" s="33" t="s">
        <v>11</v>
      </c>
      <c r="L247" s="33" t="s">
        <v>22</v>
      </c>
      <c r="M247" s="33" t="s">
        <v>11</v>
      </c>
      <c r="N247" s="33" t="s">
        <v>11</v>
      </c>
      <c r="O247" s="33" t="s">
        <v>11</v>
      </c>
      <c r="P247" s="33" t="s">
        <v>11</v>
      </c>
      <c r="Q247" s="33" t="s">
        <v>11</v>
      </c>
      <c r="R247" s="131" t="s">
        <v>228</v>
      </c>
      <c r="S247" s="128" t="s">
        <v>40</v>
      </c>
      <c r="T247" s="37">
        <f>8750.1-1323.9</f>
        <v>7426.2000000000007</v>
      </c>
      <c r="U247" s="37">
        <f>4000-420.3-400</f>
        <v>3179.7</v>
      </c>
      <c r="V247" s="37">
        <f>V248+V249+V250</f>
        <v>14211</v>
      </c>
      <c r="W247" s="37">
        <f>W248</f>
        <v>1563.8000000000002</v>
      </c>
      <c r="X247" s="37">
        <f>X248</f>
        <v>2175</v>
      </c>
      <c r="Y247" s="37">
        <f>Y248</f>
        <v>1487.5</v>
      </c>
      <c r="Z247" s="37">
        <f t="shared" si="25"/>
        <v>30043.200000000001</v>
      </c>
      <c r="AA247" s="35">
        <v>2020</v>
      </c>
    </row>
    <row r="248" spans="1:31" ht="27.6" customHeight="1" x14ac:dyDescent="0.25">
      <c r="A248" s="33" t="s">
        <v>11</v>
      </c>
      <c r="B248" s="33" t="s">
        <v>12</v>
      </c>
      <c r="C248" s="33" t="s">
        <v>13</v>
      </c>
      <c r="D248" s="33" t="s">
        <v>11</v>
      </c>
      <c r="E248" s="33" t="s">
        <v>21</v>
      </c>
      <c r="F248" s="33" t="s">
        <v>11</v>
      </c>
      <c r="G248" s="33" t="s">
        <v>20</v>
      </c>
      <c r="H248" s="33" t="s">
        <v>11</v>
      </c>
      <c r="I248" s="33" t="s">
        <v>19</v>
      </c>
      <c r="J248" s="33" t="s">
        <v>12</v>
      </c>
      <c r="K248" s="33" t="s">
        <v>11</v>
      </c>
      <c r="L248" s="33" t="s">
        <v>22</v>
      </c>
      <c r="M248" s="33" t="s">
        <v>11</v>
      </c>
      <c r="N248" s="33" t="s">
        <v>11</v>
      </c>
      <c r="O248" s="33" t="s">
        <v>11</v>
      </c>
      <c r="P248" s="33" t="s">
        <v>11</v>
      </c>
      <c r="Q248" s="33" t="s">
        <v>11</v>
      </c>
      <c r="R248" s="132"/>
      <c r="S248" s="129"/>
      <c r="T248" s="36">
        <f>8750.1-1323.9</f>
        <v>7426.2000000000007</v>
      </c>
      <c r="U248" s="36">
        <f>4000-420.3-400</f>
        <v>3179.7</v>
      </c>
      <c r="V248" s="36">
        <f>2633-20-1100-100-322.5-125+125</f>
        <v>1090.5</v>
      </c>
      <c r="W248" s="36">
        <f>2777.8-75-277.8+1510.5+192.1-1488-429.9-20-625.9</f>
        <v>1563.8000000000002</v>
      </c>
      <c r="X248" s="36">
        <f>2500-325</f>
        <v>2175</v>
      </c>
      <c r="Y248" s="36">
        <f>2500-1012.5</f>
        <v>1487.5</v>
      </c>
      <c r="Z248" s="37">
        <f t="shared" si="25"/>
        <v>16922.7</v>
      </c>
      <c r="AA248" s="35">
        <v>2020</v>
      </c>
    </row>
    <row r="249" spans="1:31" ht="27.6" customHeight="1" x14ac:dyDescent="0.25">
      <c r="A249" s="33" t="s">
        <v>11</v>
      </c>
      <c r="B249" s="33" t="s">
        <v>12</v>
      </c>
      <c r="C249" s="33" t="s">
        <v>13</v>
      </c>
      <c r="D249" s="33" t="s">
        <v>11</v>
      </c>
      <c r="E249" s="33" t="s">
        <v>21</v>
      </c>
      <c r="F249" s="33" t="s">
        <v>11</v>
      </c>
      <c r="G249" s="33" t="s">
        <v>20</v>
      </c>
      <c r="H249" s="33" t="s">
        <v>11</v>
      </c>
      <c r="I249" s="33" t="s">
        <v>19</v>
      </c>
      <c r="J249" s="33" t="s">
        <v>12</v>
      </c>
      <c r="K249" s="33" t="s">
        <v>11</v>
      </c>
      <c r="L249" s="33" t="s">
        <v>22</v>
      </c>
      <c r="M249" s="33" t="s">
        <v>65</v>
      </c>
      <c r="N249" s="33" t="s">
        <v>11</v>
      </c>
      <c r="O249" s="33" t="s">
        <v>27</v>
      </c>
      <c r="P249" s="33" t="s">
        <v>12</v>
      </c>
      <c r="Q249" s="33" t="s">
        <v>70</v>
      </c>
      <c r="R249" s="132"/>
      <c r="S249" s="129"/>
      <c r="T249" s="36"/>
      <c r="U249" s="36"/>
      <c r="V249" s="36">
        <f>1389.1-770.4</f>
        <v>618.69999999999993</v>
      </c>
      <c r="W249" s="36"/>
      <c r="X249" s="36"/>
      <c r="Y249" s="103"/>
      <c r="Z249" s="37">
        <f t="shared" si="25"/>
        <v>618.69999999999993</v>
      </c>
      <c r="AA249" s="35">
        <v>2017</v>
      </c>
    </row>
    <row r="250" spans="1:31" ht="22.9" customHeight="1" x14ac:dyDescent="0.25">
      <c r="A250" s="33" t="s">
        <v>11</v>
      </c>
      <c r="B250" s="33" t="s">
        <v>12</v>
      </c>
      <c r="C250" s="33" t="s">
        <v>13</v>
      </c>
      <c r="D250" s="33" t="s">
        <v>11</v>
      </c>
      <c r="E250" s="33" t="s">
        <v>21</v>
      </c>
      <c r="F250" s="33" t="s">
        <v>11</v>
      </c>
      <c r="G250" s="33" t="s">
        <v>20</v>
      </c>
      <c r="H250" s="33" t="s">
        <v>11</v>
      </c>
      <c r="I250" s="33" t="s">
        <v>19</v>
      </c>
      <c r="J250" s="33" t="s">
        <v>12</v>
      </c>
      <c r="K250" s="33" t="s">
        <v>11</v>
      </c>
      <c r="L250" s="33" t="s">
        <v>22</v>
      </c>
      <c r="M250" s="33" t="s">
        <v>12</v>
      </c>
      <c r="N250" s="33" t="s">
        <v>11</v>
      </c>
      <c r="O250" s="33" t="s">
        <v>27</v>
      </c>
      <c r="P250" s="33" t="s">
        <v>12</v>
      </c>
      <c r="Q250" s="33" t="s">
        <v>73</v>
      </c>
      <c r="R250" s="133"/>
      <c r="S250" s="130"/>
      <c r="T250" s="36"/>
      <c r="U250" s="36"/>
      <c r="V250" s="36">
        <v>12501.8</v>
      </c>
      <c r="W250" s="36"/>
      <c r="X250" s="36"/>
      <c r="Y250" s="103"/>
      <c r="Z250" s="37">
        <f t="shared" si="25"/>
        <v>12501.8</v>
      </c>
      <c r="AA250" s="35">
        <v>2017</v>
      </c>
    </row>
    <row r="251" spans="1:31" ht="30" x14ac:dyDescent="0.25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12" t="s">
        <v>229</v>
      </c>
      <c r="S251" s="10" t="s">
        <v>36</v>
      </c>
      <c r="T251" s="13">
        <f>5+6</f>
        <v>11</v>
      </c>
      <c r="U251" s="13">
        <v>6</v>
      </c>
      <c r="V251" s="13">
        <v>23</v>
      </c>
      <c r="W251" s="13">
        <f>4+14</f>
        <v>18</v>
      </c>
      <c r="X251" s="13"/>
      <c r="Y251" s="13">
        <v>4</v>
      </c>
      <c r="Z251" s="6">
        <f t="shared" si="25"/>
        <v>62</v>
      </c>
      <c r="AA251" s="10">
        <v>2020</v>
      </c>
    </row>
    <row r="252" spans="1:31" ht="30" x14ac:dyDescent="0.25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12" t="s">
        <v>230</v>
      </c>
      <c r="S252" s="10" t="s">
        <v>36</v>
      </c>
      <c r="T252" s="13">
        <f>9+6</f>
        <v>15</v>
      </c>
      <c r="U252" s="13">
        <v>3</v>
      </c>
      <c r="V252" s="13">
        <v>1</v>
      </c>
      <c r="W252" s="13">
        <v>3</v>
      </c>
      <c r="X252" s="13">
        <v>7</v>
      </c>
      <c r="Y252" s="106"/>
      <c r="Z252" s="6">
        <f t="shared" si="25"/>
        <v>29</v>
      </c>
      <c r="AA252" s="10">
        <v>2019</v>
      </c>
    </row>
    <row r="253" spans="1:31" ht="51" customHeight="1" x14ac:dyDescent="0.25">
      <c r="A253" s="33"/>
      <c r="B253" s="33"/>
      <c r="C253" s="33"/>
      <c r="D253" s="33" t="s">
        <v>11</v>
      </c>
      <c r="E253" s="33" t="s">
        <v>21</v>
      </c>
      <c r="F253" s="33" t="s">
        <v>11</v>
      </c>
      <c r="G253" s="33" t="s">
        <v>20</v>
      </c>
      <c r="H253" s="33" t="s">
        <v>11</v>
      </c>
      <c r="I253" s="33" t="s">
        <v>19</v>
      </c>
      <c r="J253" s="33" t="s">
        <v>12</v>
      </c>
      <c r="K253" s="33" t="s">
        <v>11</v>
      </c>
      <c r="L253" s="33" t="s">
        <v>22</v>
      </c>
      <c r="M253" s="33" t="s">
        <v>11</v>
      </c>
      <c r="N253" s="33" t="s">
        <v>11</v>
      </c>
      <c r="O253" s="33" t="s">
        <v>11</v>
      </c>
      <c r="P253" s="33" t="s">
        <v>11</v>
      </c>
      <c r="Q253" s="33" t="s">
        <v>11</v>
      </c>
      <c r="R253" s="38" t="s">
        <v>232</v>
      </c>
      <c r="S253" s="35" t="s">
        <v>40</v>
      </c>
      <c r="T253" s="37">
        <f t="shared" ref="T253:Y253" si="27">T255+T258+T262+T266</f>
        <v>12968.2</v>
      </c>
      <c r="U253" s="37">
        <f t="shared" si="27"/>
        <v>13547.599999999999</v>
      </c>
      <c r="V253" s="37">
        <f t="shared" si="27"/>
        <v>23440.5</v>
      </c>
      <c r="W253" s="37">
        <f t="shared" si="27"/>
        <v>23968.799999999999</v>
      </c>
      <c r="X253" s="37">
        <f t="shared" si="27"/>
        <v>22841.600000000002</v>
      </c>
      <c r="Y253" s="37">
        <f t="shared" si="27"/>
        <v>27939.1</v>
      </c>
      <c r="Z253" s="37">
        <f>Z255+Z258+Z262+Z266</f>
        <v>124705.79999999999</v>
      </c>
      <c r="AA253" s="35">
        <v>2020</v>
      </c>
    </row>
    <row r="254" spans="1:31" ht="30" x14ac:dyDescent="0.25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12" t="s">
        <v>233</v>
      </c>
      <c r="S254" s="10" t="s">
        <v>16</v>
      </c>
      <c r="T254" s="8">
        <f t="shared" ref="T254:Z254" si="28">T256+T259+T263</f>
        <v>7673</v>
      </c>
      <c r="U254" s="8">
        <f t="shared" si="28"/>
        <v>4758</v>
      </c>
      <c r="V254" s="8">
        <f t="shared" si="28"/>
        <v>4301.5</v>
      </c>
      <c r="W254" s="8">
        <f t="shared" si="28"/>
        <v>5767.6</v>
      </c>
      <c r="X254" s="8">
        <f t="shared" si="28"/>
        <v>1740</v>
      </c>
      <c r="Y254" s="8">
        <f t="shared" si="28"/>
        <v>580.4</v>
      </c>
      <c r="Z254" s="5">
        <f t="shared" si="28"/>
        <v>24820.5</v>
      </c>
      <c r="AA254" s="10">
        <v>2020</v>
      </c>
    </row>
    <row r="255" spans="1:31" ht="53.45" customHeight="1" x14ac:dyDescent="0.25">
      <c r="A255" s="33" t="s">
        <v>11</v>
      </c>
      <c r="B255" s="33" t="s">
        <v>11</v>
      </c>
      <c r="C255" s="33" t="s">
        <v>22</v>
      </c>
      <c r="D255" s="33" t="s">
        <v>11</v>
      </c>
      <c r="E255" s="33" t="s">
        <v>21</v>
      </c>
      <c r="F255" s="33" t="s">
        <v>11</v>
      </c>
      <c r="G255" s="33" t="s">
        <v>20</v>
      </c>
      <c r="H255" s="33" t="s">
        <v>11</v>
      </c>
      <c r="I255" s="33" t="s">
        <v>19</v>
      </c>
      <c r="J255" s="33" t="s">
        <v>12</v>
      </c>
      <c r="K255" s="33" t="s">
        <v>11</v>
      </c>
      <c r="L255" s="33" t="s">
        <v>22</v>
      </c>
      <c r="M255" s="33" t="s">
        <v>11</v>
      </c>
      <c r="N255" s="33" t="s">
        <v>11</v>
      </c>
      <c r="O255" s="33" t="s">
        <v>11</v>
      </c>
      <c r="P255" s="33" t="s">
        <v>11</v>
      </c>
      <c r="Q255" s="33" t="s">
        <v>11</v>
      </c>
      <c r="R255" s="34" t="s">
        <v>112</v>
      </c>
      <c r="S255" s="35" t="s">
        <v>40</v>
      </c>
      <c r="T255" s="36">
        <f>2700-593.9</f>
        <v>2106.1</v>
      </c>
      <c r="U255" s="36">
        <f>2465.1-1132-246.5-62.4</f>
        <v>1024.1999999999998</v>
      </c>
      <c r="V255" s="36">
        <v>900</v>
      </c>
      <c r="W255" s="36">
        <f>252.2+1500.1-25.2-100</f>
        <v>1627.1</v>
      </c>
      <c r="X255" s="36">
        <f>252.2+1000-800-200</f>
        <v>252.20000000000005</v>
      </c>
      <c r="Y255" s="36">
        <f>252.2-74.9</f>
        <v>177.29999999999998</v>
      </c>
      <c r="Z255" s="37">
        <f t="shared" ref="Z255:Z260" si="29">T255+U255+V255+W255+X255+Y255</f>
        <v>6086.9</v>
      </c>
      <c r="AA255" s="35">
        <v>2020</v>
      </c>
    </row>
    <row r="256" spans="1:31" ht="30" x14ac:dyDescent="0.25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12" t="s">
        <v>113</v>
      </c>
      <c r="S256" s="10" t="s">
        <v>16</v>
      </c>
      <c r="T256" s="8">
        <v>3238</v>
      </c>
      <c r="U256" s="8">
        <v>3553</v>
      </c>
      <c r="V256" s="8">
        <v>2077</v>
      </c>
      <c r="W256" s="8">
        <v>3958.6</v>
      </c>
      <c r="X256" s="8">
        <v>580</v>
      </c>
      <c r="Y256" s="8">
        <v>345</v>
      </c>
      <c r="Z256" s="5">
        <f t="shared" si="29"/>
        <v>13751.6</v>
      </c>
      <c r="AA256" s="10">
        <v>2020</v>
      </c>
    </row>
    <row r="257" spans="1:32" ht="30" x14ac:dyDescent="0.25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12" t="s">
        <v>114</v>
      </c>
      <c r="S257" s="10" t="s">
        <v>36</v>
      </c>
      <c r="T257" s="14">
        <v>6</v>
      </c>
      <c r="U257" s="14">
        <v>4</v>
      </c>
      <c r="V257" s="14"/>
      <c r="W257" s="14"/>
      <c r="X257" s="14"/>
      <c r="Y257" s="14"/>
      <c r="Z257" s="6">
        <f t="shared" si="29"/>
        <v>10</v>
      </c>
      <c r="AA257" s="10">
        <v>2016</v>
      </c>
    </row>
    <row r="258" spans="1:32" ht="51" customHeight="1" x14ac:dyDescent="0.25">
      <c r="A258" s="33" t="s">
        <v>11</v>
      </c>
      <c r="B258" s="33" t="s">
        <v>11</v>
      </c>
      <c r="C258" s="33" t="s">
        <v>21</v>
      </c>
      <c r="D258" s="33" t="s">
        <v>11</v>
      </c>
      <c r="E258" s="33" t="s">
        <v>21</v>
      </c>
      <c r="F258" s="33" t="s">
        <v>11</v>
      </c>
      <c r="G258" s="33" t="s">
        <v>20</v>
      </c>
      <c r="H258" s="33" t="s">
        <v>11</v>
      </c>
      <c r="I258" s="33" t="s">
        <v>19</v>
      </c>
      <c r="J258" s="33" t="s">
        <v>12</v>
      </c>
      <c r="K258" s="33" t="s">
        <v>11</v>
      </c>
      <c r="L258" s="33" t="s">
        <v>22</v>
      </c>
      <c r="M258" s="33" t="s">
        <v>11</v>
      </c>
      <c r="N258" s="33" t="s">
        <v>11</v>
      </c>
      <c r="O258" s="33" t="s">
        <v>11</v>
      </c>
      <c r="P258" s="33" t="s">
        <v>11</v>
      </c>
      <c r="Q258" s="33" t="s">
        <v>11</v>
      </c>
      <c r="R258" s="34" t="s">
        <v>112</v>
      </c>
      <c r="S258" s="35" t="s">
        <v>40</v>
      </c>
      <c r="T258" s="36">
        <f>813-490</f>
        <v>323</v>
      </c>
      <c r="U258" s="36">
        <f>742.3-200-100-176.9</f>
        <v>265.39999999999998</v>
      </c>
      <c r="V258" s="36">
        <f>500-24.8-343</f>
        <v>132.19999999999999</v>
      </c>
      <c r="W258" s="36">
        <f>150+1060.1-15-13.5</f>
        <v>1181.5999999999999</v>
      </c>
      <c r="X258" s="36">
        <f>150+1035.4-835.4</f>
        <v>350.00000000000011</v>
      </c>
      <c r="Y258" s="36">
        <v>150</v>
      </c>
      <c r="Z258" s="37">
        <f t="shared" si="29"/>
        <v>2402.1999999999998</v>
      </c>
      <c r="AA258" s="35">
        <v>2020</v>
      </c>
    </row>
    <row r="259" spans="1:32" ht="30" x14ac:dyDescent="0.25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12" t="s">
        <v>115</v>
      </c>
      <c r="S259" s="10" t="s">
        <v>16</v>
      </c>
      <c r="T259" s="8">
        <f>1000+2400</f>
        <v>3400</v>
      </c>
      <c r="U259" s="8">
        <f>913-708</f>
        <v>205</v>
      </c>
      <c r="V259" s="8">
        <v>602</v>
      </c>
      <c r="W259" s="8">
        <v>609</v>
      </c>
      <c r="X259" s="8">
        <v>780</v>
      </c>
      <c r="Y259" s="8">
        <v>104</v>
      </c>
      <c r="Z259" s="5">
        <f t="shared" si="29"/>
        <v>5700</v>
      </c>
      <c r="AA259" s="10">
        <v>2020</v>
      </c>
    </row>
    <row r="260" spans="1:32" ht="30" x14ac:dyDescent="0.25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12" t="s">
        <v>116</v>
      </c>
      <c r="S260" s="10" t="s">
        <v>3</v>
      </c>
      <c r="T260" s="8"/>
      <c r="U260" s="8">
        <f>365+498</f>
        <v>863</v>
      </c>
      <c r="V260" s="8">
        <v>125</v>
      </c>
      <c r="W260" s="8">
        <v>200</v>
      </c>
      <c r="X260" s="8">
        <v>300</v>
      </c>
      <c r="Y260" s="8">
        <v>180</v>
      </c>
      <c r="Z260" s="5">
        <f t="shared" si="29"/>
        <v>1668</v>
      </c>
      <c r="AA260" s="10">
        <v>2020</v>
      </c>
    </row>
    <row r="261" spans="1:32" ht="30" x14ac:dyDescent="0.25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12" t="s">
        <v>117</v>
      </c>
      <c r="S261" s="10" t="s">
        <v>36</v>
      </c>
      <c r="T261" s="8"/>
      <c r="U261" s="8"/>
      <c r="V261" s="8"/>
      <c r="W261" s="14">
        <v>20</v>
      </c>
      <c r="X261" s="14"/>
      <c r="Y261" s="14"/>
      <c r="Z261" s="6">
        <f>W261</f>
        <v>20</v>
      </c>
      <c r="AA261" s="10">
        <v>2018</v>
      </c>
    </row>
    <row r="262" spans="1:32" ht="45" x14ac:dyDescent="0.25">
      <c r="A262" s="33" t="s">
        <v>11</v>
      </c>
      <c r="B262" s="33" t="s">
        <v>11</v>
      </c>
      <c r="C262" s="33" t="s">
        <v>18</v>
      </c>
      <c r="D262" s="33" t="s">
        <v>11</v>
      </c>
      <c r="E262" s="33" t="s">
        <v>21</v>
      </c>
      <c r="F262" s="33" t="s">
        <v>11</v>
      </c>
      <c r="G262" s="33" t="s">
        <v>20</v>
      </c>
      <c r="H262" s="33" t="s">
        <v>11</v>
      </c>
      <c r="I262" s="33" t="s">
        <v>19</v>
      </c>
      <c r="J262" s="33" t="s">
        <v>12</v>
      </c>
      <c r="K262" s="33" t="s">
        <v>11</v>
      </c>
      <c r="L262" s="33" t="s">
        <v>22</v>
      </c>
      <c r="M262" s="33" t="s">
        <v>11</v>
      </c>
      <c r="N262" s="33" t="s">
        <v>11</v>
      </c>
      <c r="O262" s="33" t="s">
        <v>11</v>
      </c>
      <c r="P262" s="33" t="s">
        <v>11</v>
      </c>
      <c r="Q262" s="33" t="s">
        <v>11</v>
      </c>
      <c r="R262" s="34" t="s">
        <v>112</v>
      </c>
      <c r="S262" s="35" t="s">
        <v>40</v>
      </c>
      <c r="T262" s="36">
        <v>1094.2</v>
      </c>
      <c r="U262" s="36">
        <f>999-129.2-441.6</f>
        <v>428.19999999999993</v>
      </c>
      <c r="V262" s="36">
        <f>700-69-0.7</f>
        <v>630.29999999999995</v>
      </c>
      <c r="W262" s="36">
        <f>200+719.9-20-3.6</f>
        <v>896.3</v>
      </c>
      <c r="X262" s="36">
        <f>200+1100-900</f>
        <v>400</v>
      </c>
      <c r="Y262" s="36">
        <v>200</v>
      </c>
      <c r="Z262" s="37">
        <f>T262+U262+V262+W262+X262+Y262</f>
        <v>3649</v>
      </c>
      <c r="AA262" s="35">
        <v>2020</v>
      </c>
    </row>
    <row r="263" spans="1:32" ht="40.9" customHeight="1" x14ac:dyDescent="0.25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12" t="s">
        <v>118</v>
      </c>
      <c r="S263" s="10" t="s">
        <v>16</v>
      </c>
      <c r="T263" s="8">
        <f>1944-909</f>
        <v>1035</v>
      </c>
      <c r="U263" s="8">
        <v>1000</v>
      </c>
      <c r="V263" s="8">
        <v>1622.5</v>
      </c>
      <c r="W263" s="8">
        <v>1200</v>
      </c>
      <c r="X263" s="8">
        <v>380</v>
      </c>
      <c r="Y263" s="8">
        <v>131.4</v>
      </c>
      <c r="Z263" s="5">
        <f>T263+U263+V263+W263+X263+Y263</f>
        <v>5368.9</v>
      </c>
      <c r="AA263" s="10">
        <v>2020</v>
      </c>
    </row>
    <row r="264" spans="1:32" ht="30.6" customHeight="1" x14ac:dyDescent="0.25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12" t="s">
        <v>119</v>
      </c>
      <c r="S264" s="10" t="s">
        <v>16</v>
      </c>
      <c r="T264" s="8">
        <v>250</v>
      </c>
      <c r="U264" s="8">
        <v>280</v>
      </c>
      <c r="V264" s="8">
        <v>350</v>
      </c>
      <c r="W264" s="8">
        <v>400</v>
      </c>
      <c r="X264" s="8">
        <v>400</v>
      </c>
      <c r="Y264" s="8">
        <v>100</v>
      </c>
      <c r="Z264" s="5">
        <f>T264+U264+V264+W264+X264+Y264</f>
        <v>1780</v>
      </c>
      <c r="AA264" s="10">
        <v>2020</v>
      </c>
    </row>
    <row r="265" spans="1:32" ht="44.45" customHeight="1" x14ac:dyDescent="0.25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12" t="s">
        <v>120</v>
      </c>
      <c r="S265" s="10" t="s">
        <v>36</v>
      </c>
      <c r="T265" s="8"/>
      <c r="U265" s="8"/>
      <c r="V265" s="8"/>
      <c r="W265" s="14">
        <v>7</v>
      </c>
      <c r="X265" s="14"/>
      <c r="Y265" s="100"/>
      <c r="Z265" s="6">
        <f>W265</f>
        <v>7</v>
      </c>
      <c r="AA265" s="10">
        <v>2018</v>
      </c>
    </row>
    <row r="266" spans="1:32" s="1" customFormat="1" ht="47.45" customHeight="1" x14ac:dyDescent="0.25">
      <c r="A266" s="33" t="s">
        <v>11</v>
      </c>
      <c r="B266" s="33" t="s">
        <v>12</v>
      </c>
      <c r="C266" s="33" t="s">
        <v>13</v>
      </c>
      <c r="D266" s="33" t="s">
        <v>11</v>
      </c>
      <c r="E266" s="33" t="s">
        <v>21</v>
      </c>
      <c r="F266" s="33" t="s">
        <v>11</v>
      </c>
      <c r="G266" s="33" t="s">
        <v>20</v>
      </c>
      <c r="H266" s="33" t="s">
        <v>11</v>
      </c>
      <c r="I266" s="33" t="s">
        <v>19</v>
      </c>
      <c r="J266" s="33" t="s">
        <v>12</v>
      </c>
      <c r="K266" s="33" t="s">
        <v>11</v>
      </c>
      <c r="L266" s="33" t="s">
        <v>22</v>
      </c>
      <c r="M266" s="33" t="s">
        <v>11</v>
      </c>
      <c r="N266" s="33" t="s">
        <v>11</v>
      </c>
      <c r="O266" s="33" t="s">
        <v>11</v>
      </c>
      <c r="P266" s="33" t="s">
        <v>11</v>
      </c>
      <c r="Q266" s="33" t="s">
        <v>11</v>
      </c>
      <c r="R266" s="34" t="s">
        <v>112</v>
      </c>
      <c r="S266" s="35" t="s">
        <v>40</v>
      </c>
      <c r="T266" s="36">
        <f>30482.9-20300-474-264</f>
        <v>9444.9000000000015</v>
      </c>
      <c r="U266" s="36">
        <f>9173.4+420.3+1284.7+993.1-41.7</f>
        <v>11829.8</v>
      </c>
      <c r="V266" s="36">
        <f>19658.1-40+759.9+1400-1400+1400</f>
        <v>21778</v>
      </c>
      <c r="W266" s="36">
        <f>23488.8-3300+75</f>
        <v>20263.8</v>
      </c>
      <c r="X266" s="36">
        <f>21794.4+45</f>
        <v>21839.4</v>
      </c>
      <c r="Y266" s="36">
        <f>23300.7+4011.1+100</f>
        <v>27411.8</v>
      </c>
      <c r="Z266" s="37">
        <f>T266+U266+V266+W266+X266+Y266</f>
        <v>112567.7</v>
      </c>
      <c r="AA266" s="35">
        <v>2020</v>
      </c>
      <c r="AB266" s="111"/>
      <c r="AC266" s="82"/>
      <c r="AD266" s="83"/>
      <c r="AE266" s="84"/>
    </row>
    <row r="267" spans="1:32" ht="46.15" customHeight="1" x14ac:dyDescent="0.25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12" t="s">
        <v>231</v>
      </c>
      <c r="S267" s="10" t="s">
        <v>52</v>
      </c>
      <c r="T267" s="8">
        <v>1689.3</v>
      </c>
      <c r="U267" s="8">
        <v>2883.7</v>
      </c>
      <c r="V267" s="8">
        <v>2987.6</v>
      </c>
      <c r="W267" s="8">
        <v>2987.6</v>
      </c>
      <c r="X267" s="8">
        <v>2676.4</v>
      </c>
      <c r="Y267" s="8">
        <v>2676.4</v>
      </c>
      <c r="Z267" s="5">
        <f>(T267+U267+V267+W267+X267+Y267)</f>
        <v>15901</v>
      </c>
      <c r="AA267" s="10">
        <v>2020</v>
      </c>
    </row>
    <row r="268" spans="1:32" s="15" customFormat="1" ht="47.45" customHeight="1" x14ac:dyDescent="0.25">
      <c r="A268" s="33" t="s">
        <v>11</v>
      </c>
      <c r="B268" s="33" t="s">
        <v>12</v>
      </c>
      <c r="C268" s="33" t="s">
        <v>13</v>
      </c>
      <c r="D268" s="33" t="s">
        <v>11</v>
      </c>
      <c r="E268" s="33" t="s">
        <v>21</v>
      </c>
      <c r="F268" s="33" t="s">
        <v>11</v>
      </c>
      <c r="G268" s="33" t="s">
        <v>20</v>
      </c>
      <c r="H268" s="33" t="s">
        <v>11</v>
      </c>
      <c r="I268" s="33" t="s">
        <v>19</v>
      </c>
      <c r="J268" s="33" t="s">
        <v>12</v>
      </c>
      <c r="K268" s="33" t="s">
        <v>11</v>
      </c>
      <c r="L268" s="33" t="s">
        <v>22</v>
      </c>
      <c r="M268" s="33" t="s">
        <v>11</v>
      </c>
      <c r="N268" s="33" t="s">
        <v>11</v>
      </c>
      <c r="O268" s="33" t="s">
        <v>11</v>
      </c>
      <c r="P268" s="33" t="s">
        <v>11</v>
      </c>
      <c r="Q268" s="33" t="s">
        <v>11</v>
      </c>
      <c r="R268" s="34" t="s">
        <v>240</v>
      </c>
      <c r="S268" s="35" t="s">
        <v>40</v>
      </c>
      <c r="T268" s="37">
        <v>919</v>
      </c>
      <c r="U268" s="37">
        <f>1250+185-125</f>
        <v>1310</v>
      </c>
      <c r="V268" s="37">
        <f>1000+40+20+100+200+100</f>
        <v>1460</v>
      </c>
      <c r="W268" s="37">
        <f>800-80</f>
        <v>720</v>
      </c>
      <c r="X268" s="37">
        <f>499.8+130.2</f>
        <v>630</v>
      </c>
      <c r="Y268" s="37">
        <f>500+300+600+2000-20</f>
        <v>3380</v>
      </c>
      <c r="Z268" s="37">
        <f t="shared" ref="Z268:Z279" si="30">T268+U268+V268+W268+X268+Y268</f>
        <v>8419</v>
      </c>
      <c r="AA268" s="35">
        <v>2020</v>
      </c>
      <c r="AB268" s="111"/>
      <c r="AC268" s="82"/>
      <c r="AD268" s="83"/>
      <c r="AE268" s="84"/>
      <c r="AF268" s="1"/>
    </row>
    <row r="269" spans="1:32" s="15" customFormat="1" ht="30" x14ac:dyDescent="0.25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12" t="s">
        <v>241</v>
      </c>
      <c r="S269" s="10" t="s">
        <v>36</v>
      </c>
      <c r="T269" s="13">
        <v>70</v>
      </c>
      <c r="U269" s="13">
        <v>75</v>
      </c>
      <c r="V269" s="13">
        <v>85</v>
      </c>
      <c r="W269" s="13">
        <v>13</v>
      </c>
      <c r="X269" s="13">
        <v>11</v>
      </c>
      <c r="Y269" s="13">
        <v>45</v>
      </c>
      <c r="Z269" s="6">
        <f t="shared" si="30"/>
        <v>299</v>
      </c>
      <c r="AA269" s="10">
        <v>2020</v>
      </c>
      <c r="AB269" s="111"/>
      <c r="AC269" s="82"/>
      <c r="AD269" s="83"/>
      <c r="AE269" s="84"/>
      <c r="AF269" s="1"/>
    </row>
    <row r="270" spans="1:32" s="1" customFormat="1" ht="39.6" customHeight="1" x14ac:dyDescent="0.25">
      <c r="A270" s="33"/>
      <c r="B270" s="33"/>
      <c r="C270" s="33"/>
      <c r="D270" s="33" t="s">
        <v>11</v>
      </c>
      <c r="E270" s="33" t="s">
        <v>21</v>
      </c>
      <c r="F270" s="33" t="s">
        <v>11</v>
      </c>
      <c r="G270" s="33" t="s">
        <v>20</v>
      </c>
      <c r="H270" s="33" t="s">
        <v>11</v>
      </c>
      <c r="I270" s="33" t="s">
        <v>19</v>
      </c>
      <c r="J270" s="33" t="s">
        <v>12</v>
      </c>
      <c r="K270" s="33" t="s">
        <v>11</v>
      </c>
      <c r="L270" s="33" t="s">
        <v>22</v>
      </c>
      <c r="M270" s="33" t="s">
        <v>11</v>
      </c>
      <c r="N270" s="33" t="s">
        <v>11</v>
      </c>
      <c r="O270" s="33" t="s">
        <v>11</v>
      </c>
      <c r="P270" s="33" t="s">
        <v>11</v>
      </c>
      <c r="Q270" s="33" t="s">
        <v>11</v>
      </c>
      <c r="R270" s="34" t="s">
        <v>217</v>
      </c>
      <c r="S270" s="35" t="s">
        <v>40</v>
      </c>
      <c r="T270" s="36"/>
      <c r="U270" s="37">
        <f>U272</f>
        <v>7566.6</v>
      </c>
      <c r="V270" s="37">
        <f>V272+V273</f>
        <v>19246.400000000001</v>
      </c>
      <c r="W270" s="37"/>
      <c r="X270" s="37"/>
      <c r="Y270" s="102"/>
      <c r="Z270" s="37">
        <f t="shared" si="30"/>
        <v>26813</v>
      </c>
      <c r="AA270" s="35">
        <v>2017</v>
      </c>
      <c r="AB270" s="111"/>
      <c r="AC270" s="82"/>
      <c r="AD270" s="83"/>
      <c r="AE270" s="84"/>
    </row>
    <row r="271" spans="1:32" s="15" customFormat="1" ht="54" customHeight="1" x14ac:dyDescent="0.25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12" t="s">
        <v>218</v>
      </c>
      <c r="S271" s="10" t="s">
        <v>35</v>
      </c>
      <c r="T271" s="13"/>
      <c r="U271" s="13">
        <v>47</v>
      </c>
      <c r="V271" s="13">
        <f>V277+V278</f>
        <v>136</v>
      </c>
      <c r="W271" s="13"/>
      <c r="X271" s="13"/>
      <c r="Y271" s="106"/>
      <c r="Z271" s="6">
        <f t="shared" si="30"/>
        <v>183</v>
      </c>
      <c r="AA271" s="10">
        <v>2017</v>
      </c>
      <c r="AB271" s="111"/>
      <c r="AC271" s="82"/>
      <c r="AD271" s="83"/>
      <c r="AE271" s="84"/>
      <c r="AF271" s="1"/>
    </row>
    <row r="272" spans="1:32" s="15" customFormat="1" ht="27.6" customHeight="1" x14ac:dyDescent="0.25">
      <c r="A272" s="33" t="s">
        <v>11</v>
      </c>
      <c r="B272" s="33" t="s">
        <v>11</v>
      </c>
      <c r="C272" s="33" t="s">
        <v>27</v>
      </c>
      <c r="D272" s="33" t="s">
        <v>11</v>
      </c>
      <c r="E272" s="33" t="s">
        <v>21</v>
      </c>
      <c r="F272" s="33" t="s">
        <v>11</v>
      </c>
      <c r="G272" s="33" t="s">
        <v>20</v>
      </c>
      <c r="H272" s="33" t="s">
        <v>11</v>
      </c>
      <c r="I272" s="33" t="s">
        <v>19</v>
      </c>
      <c r="J272" s="33" t="s">
        <v>12</v>
      </c>
      <c r="K272" s="33" t="s">
        <v>11</v>
      </c>
      <c r="L272" s="33" t="s">
        <v>22</v>
      </c>
      <c r="M272" s="33" t="s">
        <v>11</v>
      </c>
      <c r="N272" s="33" t="s">
        <v>11</v>
      </c>
      <c r="O272" s="33" t="s">
        <v>11</v>
      </c>
      <c r="P272" s="33" t="s">
        <v>11</v>
      </c>
      <c r="Q272" s="33" t="s">
        <v>11</v>
      </c>
      <c r="R272" s="131" t="s">
        <v>217</v>
      </c>
      <c r="S272" s="128" t="s">
        <v>40</v>
      </c>
      <c r="T272" s="36"/>
      <c r="U272" s="37">
        <f>9884-2300-17.4</f>
        <v>7566.6</v>
      </c>
      <c r="V272" s="37"/>
      <c r="W272" s="36"/>
      <c r="X272" s="36"/>
      <c r="Y272" s="103"/>
      <c r="Z272" s="37">
        <f t="shared" si="30"/>
        <v>7566.6</v>
      </c>
      <c r="AA272" s="35">
        <v>2016</v>
      </c>
      <c r="AB272" s="111"/>
      <c r="AC272" s="82"/>
      <c r="AD272" s="83"/>
      <c r="AE272" s="84"/>
      <c r="AF272" s="1"/>
    </row>
    <row r="273" spans="1:32" s="15" customFormat="1" ht="27.6" customHeight="1" x14ac:dyDescent="0.25">
      <c r="A273" s="33" t="s">
        <v>11</v>
      </c>
      <c r="B273" s="33" t="s">
        <v>12</v>
      </c>
      <c r="C273" s="33" t="s">
        <v>13</v>
      </c>
      <c r="D273" s="33" t="s">
        <v>11</v>
      </c>
      <c r="E273" s="33" t="s">
        <v>21</v>
      </c>
      <c r="F273" s="33" t="s">
        <v>11</v>
      </c>
      <c r="G273" s="33" t="s">
        <v>20</v>
      </c>
      <c r="H273" s="33" t="s">
        <v>11</v>
      </c>
      <c r="I273" s="33" t="s">
        <v>19</v>
      </c>
      <c r="J273" s="33" t="s">
        <v>12</v>
      </c>
      <c r="K273" s="33" t="s">
        <v>11</v>
      </c>
      <c r="L273" s="33" t="s">
        <v>22</v>
      </c>
      <c r="M273" s="33" t="s">
        <v>11</v>
      </c>
      <c r="N273" s="33" t="s">
        <v>11</v>
      </c>
      <c r="O273" s="33" t="s">
        <v>11</v>
      </c>
      <c r="P273" s="33" t="s">
        <v>11</v>
      </c>
      <c r="Q273" s="33" t="s">
        <v>11</v>
      </c>
      <c r="R273" s="132"/>
      <c r="S273" s="129"/>
      <c r="T273" s="36"/>
      <c r="U273" s="37"/>
      <c r="V273" s="37">
        <f>V274+V275+V276</f>
        <v>19246.400000000001</v>
      </c>
      <c r="W273" s="37"/>
      <c r="X273" s="37"/>
      <c r="Y273" s="102"/>
      <c r="Z273" s="37">
        <f t="shared" si="30"/>
        <v>19246.400000000001</v>
      </c>
      <c r="AA273" s="35">
        <v>2017</v>
      </c>
      <c r="AB273" s="111"/>
      <c r="AC273" s="82"/>
      <c r="AD273" s="83"/>
      <c r="AE273" s="84"/>
      <c r="AF273" s="1"/>
    </row>
    <row r="274" spans="1:32" s="15" customFormat="1" ht="27.6" customHeight="1" x14ac:dyDescent="0.25">
      <c r="A274" s="33" t="s">
        <v>11</v>
      </c>
      <c r="B274" s="33" t="s">
        <v>12</v>
      </c>
      <c r="C274" s="33" t="s">
        <v>13</v>
      </c>
      <c r="D274" s="33" t="s">
        <v>11</v>
      </c>
      <c r="E274" s="33" t="s">
        <v>21</v>
      </c>
      <c r="F274" s="33" t="s">
        <v>11</v>
      </c>
      <c r="G274" s="33" t="s">
        <v>20</v>
      </c>
      <c r="H274" s="33" t="s">
        <v>11</v>
      </c>
      <c r="I274" s="33" t="s">
        <v>19</v>
      </c>
      <c r="J274" s="33" t="s">
        <v>12</v>
      </c>
      <c r="K274" s="33" t="s">
        <v>11</v>
      </c>
      <c r="L274" s="33" t="s">
        <v>22</v>
      </c>
      <c r="M274" s="33" t="s">
        <v>11</v>
      </c>
      <c r="N274" s="33" t="s">
        <v>11</v>
      </c>
      <c r="O274" s="33" t="s">
        <v>11</v>
      </c>
      <c r="P274" s="33" t="s">
        <v>11</v>
      </c>
      <c r="Q274" s="33" t="s">
        <v>11</v>
      </c>
      <c r="R274" s="132"/>
      <c r="S274" s="129"/>
      <c r="T274" s="36"/>
      <c r="U274" s="37"/>
      <c r="V274" s="36">
        <f>2613.8+1977+73.6</f>
        <v>4664.4000000000005</v>
      </c>
      <c r="W274" s="36"/>
      <c r="X274" s="36"/>
      <c r="Y274" s="103"/>
      <c r="Z274" s="37">
        <f t="shared" si="30"/>
        <v>4664.4000000000005</v>
      </c>
      <c r="AA274" s="35">
        <v>2017</v>
      </c>
      <c r="AB274" s="111"/>
      <c r="AC274" s="82"/>
      <c r="AD274" s="83"/>
      <c r="AE274" s="84"/>
      <c r="AF274" s="1"/>
    </row>
    <row r="275" spans="1:32" s="15" customFormat="1" ht="27.6" customHeight="1" x14ac:dyDescent="0.25">
      <c r="A275" s="33" t="s">
        <v>11</v>
      </c>
      <c r="B275" s="33" t="s">
        <v>12</v>
      </c>
      <c r="C275" s="33" t="s">
        <v>13</v>
      </c>
      <c r="D275" s="33" t="s">
        <v>11</v>
      </c>
      <c r="E275" s="33" t="s">
        <v>21</v>
      </c>
      <c r="F275" s="33" t="s">
        <v>11</v>
      </c>
      <c r="G275" s="33" t="s">
        <v>20</v>
      </c>
      <c r="H275" s="33" t="s">
        <v>11</v>
      </c>
      <c r="I275" s="33" t="s">
        <v>19</v>
      </c>
      <c r="J275" s="33" t="s">
        <v>12</v>
      </c>
      <c r="K275" s="33" t="s">
        <v>11</v>
      </c>
      <c r="L275" s="33" t="s">
        <v>22</v>
      </c>
      <c r="M275" s="33" t="s">
        <v>65</v>
      </c>
      <c r="N275" s="33" t="s">
        <v>11</v>
      </c>
      <c r="O275" s="33" t="s">
        <v>27</v>
      </c>
      <c r="P275" s="33" t="s">
        <v>12</v>
      </c>
      <c r="Q275" s="33" t="s">
        <v>70</v>
      </c>
      <c r="R275" s="132"/>
      <c r="S275" s="129"/>
      <c r="T275" s="36"/>
      <c r="U275" s="37"/>
      <c r="V275" s="36">
        <v>1458.2</v>
      </c>
      <c r="W275" s="36"/>
      <c r="X275" s="36"/>
      <c r="Y275" s="103"/>
      <c r="Z275" s="37">
        <f t="shared" si="30"/>
        <v>1458.2</v>
      </c>
      <c r="AA275" s="35">
        <v>2017</v>
      </c>
      <c r="AB275" s="111"/>
      <c r="AC275" s="82"/>
      <c r="AD275" s="83"/>
      <c r="AE275" s="84"/>
      <c r="AF275" s="1"/>
    </row>
    <row r="276" spans="1:32" s="1" customFormat="1" ht="22.15" customHeight="1" x14ac:dyDescent="0.25">
      <c r="A276" s="33" t="s">
        <v>11</v>
      </c>
      <c r="B276" s="33" t="s">
        <v>12</v>
      </c>
      <c r="C276" s="33" t="s">
        <v>13</v>
      </c>
      <c r="D276" s="33" t="s">
        <v>11</v>
      </c>
      <c r="E276" s="33" t="s">
        <v>21</v>
      </c>
      <c r="F276" s="33" t="s">
        <v>11</v>
      </c>
      <c r="G276" s="33" t="s">
        <v>20</v>
      </c>
      <c r="H276" s="33" t="s">
        <v>11</v>
      </c>
      <c r="I276" s="33" t="s">
        <v>19</v>
      </c>
      <c r="J276" s="33" t="s">
        <v>12</v>
      </c>
      <c r="K276" s="33" t="s">
        <v>11</v>
      </c>
      <c r="L276" s="33" t="s">
        <v>22</v>
      </c>
      <c r="M276" s="33" t="s">
        <v>12</v>
      </c>
      <c r="N276" s="33" t="s">
        <v>11</v>
      </c>
      <c r="O276" s="33" t="s">
        <v>27</v>
      </c>
      <c r="P276" s="33" t="s">
        <v>12</v>
      </c>
      <c r="Q276" s="33" t="s">
        <v>73</v>
      </c>
      <c r="R276" s="133"/>
      <c r="S276" s="130"/>
      <c r="T276" s="36"/>
      <c r="U276" s="37"/>
      <c r="V276" s="36">
        <v>13123.8</v>
      </c>
      <c r="W276" s="36"/>
      <c r="X276" s="36"/>
      <c r="Y276" s="103"/>
      <c r="Z276" s="37">
        <f t="shared" si="30"/>
        <v>13123.8</v>
      </c>
      <c r="AA276" s="35">
        <v>2017</v>
      </c>
      <c r="AB276" s="111"/>
      <c r="AC276" s="82"/>
      <c r="AD276" s="83"/>
      <c r="AE276" s="84"/>
    </row>
    <row r="277" spans="1:32" s="1" customFormat="1" ht="30" x14ac:dyDescent="0.25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12" t="s">
        <v>219</v>
      </c>
      <c r="S277" s="10" t="s">
        <v>35</v>
      </c>
      <c r="T277" s="13"/>
      <c r="U277" s="13">
        <v>47</v>
      </c>
      <c r="V277" s="13">
        <f>9+87</f>
        <v>96</v>
      </c>
      <c r="W277" s="13"/>
      <c r="X277" s="13"/>
      <c r="Y277" s="106"/>
      <c r="Z277" s="6">
        <f t="shared" si="30"/>
        <v>143</v>
      </c>
      <c r="AA277" s="10">
        <v>2017</v>
      </c>
      <c r="AB277" s="111"/>
      <c r="AC277" s="82"/>
      <c r="AD277" s="83"/>
      <c r="AE277" s="84"/>
    </row>
    <row r="278" spans="1:32" s="1" customFormat="1" ht="30" x14ac:dyDescent="0.25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12" t="s">
        <v>220</v>
      </c>
      <c r="S278" s="10" t="s">
        <v>35</v>
      </c>
      <c r="T278" s="13"/>
      <c r="U278" s="13"/>
      <c r="V278" s="13">
        <v>40</v>
      </c>
      <c r="W278" s="13"/>
      <c r="X278" s="13"/>
      <c r="Y278" s="106"/>
      <c r="Z278" s="6">
        <f t="shared" si="30"/>
        <v>40</v>
      </c>
      <c r="AA278" s="10">
        <v>2017</v>
      </c>
      <c r="AB278" s="111"/>
      <c r="AC278" s="82"/>
      <c r="AD278" s="83"/>
      <c r="AE278" s="84"/>
    </row>
    <row r="279" spans="1:32" s="1" customFormat="1" ht="75" x14ac:dyDescent="0.25">
      <c r="A279" s="33" t="s">
        <v>11</v>
      </c>
      <c r="B279" s="33" t="s">
        <v>12</v>
      </c>
      <c r="C279" s="33" t="s">
        <v>13</v>
      </c>
      <c r="D279" s="33" t="s">
        <v>11</v>
      </c>
      <c r="E279" s="33" t="s">
        <v>21</v>
      </c>
      <c r="F279" s="33" t="s">
        <v>11</v>
      </c>
      <c r="G279" s="33" t="s">
        <v>20</v>
      </c>
      <c r="H279" s="33" t="s">
        <v>11</v>
      </c>
      <c r="I279" s="33" t="s">
        <v>19</v>
      </c>
      <c r="J279" s="33" t="s">
        <v>12</v>
      </c>
      <c r="K279" s="33" t="s">
        <v>11</v>
      </c>
      <c r="L279" s="33" t="s">
        <v>22</v>
      </c>
      <c r="M279" s="33" t="s">
        <v>11</v>
      </c>
      <c r="N279" s="33" t="s">
        <v>11</v>
      </c>
      <c r="O279" s="33" t="s">
        <v>11</v>
      </c>
      <c r="P279" s="33" t="s">
        <v>11</v>
      </c>
      <c r="Q279" s="33" t="s">
        <v>11</v>
      </c>
      <c r="R279" s="34" t="s">
        <v>214</v>
      </c>
      <c r="S279" s="35" t="s">
        <v>40</v>
      </c>
      <c r="T279" s="36"/>
      <c r="U279" s="37">
        <v>76158.5</v>
      </c>
      <c r="V279" s="37"/>
      <c r="W279" s="36"/>
      <c r="X279" s="36"/>
      <c r="Y279" s="103"/>
      <c r="Z279" s="37">
        <f t="shared" si="30"/>
        <v>76158.5</v>
      </c>
      <c r="AA279" s="35">
        <v>2016</v>
      </c>
      <c r="AB279" s="111"/>
      <c r="AC279" s="82"/>
      <c r="AD279" s="83"/>
      <c r="AE279" s="84"/>
    </row>
    <row r="280" spans="1:32" s="15" customFormat="1" ht="30" x14ac:dyDescent="0.25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12" t="s">
        <v>60</v>
      </c>
      <c r="S280" s="10" t="s">
        <v>1</v>
      </c>
      <c r="T280" s="14"/>
      <c r="U280" s="14">
        <v>100</v>
      </c>
      <c r="V280" s="14"/>
      <c r="W280" s="14"/>
      <c r="X280" s="14"/>
      <c r="Y280" s="100"/>
      <c r="Z280" s="6">
        <v>100</v>
      </c>
      <c r="AA280" s="10">
        <v>2016</v>
      </c>
      <c r="AB280" s="111"/>
      <c r="AC280" s="82"/>
      <c r="AD280" s="83"/>
      <c r="AE280" s="84"/>
      <c r="AF280" s="1"/>
    </row>
    <row r="281" spans="1:32" s="15" customFormat="1" ht="22.15" customHeight="1" x14ac:dyDescent="0.25">
      <c r="A281" s="33" t="s">
        <v>11</v>
      </c>
      <c r="B281" s="33" t="s">
        <v>12</v>
      </c>
      <c r="C281" s="33" t="s">
        <v>13</v>
      </c>
      <c r="D281" s="33" t="s">
        <v>11</v>
      </c>
      <c r="E281" s="33" t="s">
        <v>21</v>
      </c>
      <c r="F281" s="33" t="s">
        <v>11</v>
      </c>
      <c r="G281" s="33" t="s">
        <v>20</v>
      </c>
      <c r="H281" s="33" t="s">
        <v>11</v>
      </c>
      <c r="I281" s="33" t="s">
        <v>19</v>
      </c>
      <c r="J281" s="33" t="s">
        <v>12</v>
      </c>
      <c r="K281" s="33" t="s">
        <v>11</v>
      </c>
      <c r="L281" s="33" t="s">
        <v>22</v>
      </c>
      <c r="M281" s="33" t="s">
        <v>12</v>
      </c>
      <c r="N281" s="33" t="s">
        <v>11</v>
      </c>
      <c r="O281" s="33" t="s">
        <v>27</v>
      </c>
      <c r="P281" s="33" t="s">
        <v>12</v>
      </c>
      <c r="Q281" s="33" t="s">
        <v>73</v>
      </c>
      <c r="R281" s="131" t="s">
        <v>215</v>
      </c>
      <c r="S281" s="128" t="s">
        <v>40</v>
      </c>
      <c r="T281" s="36"/>
      <c r="U281" s="37"/>
      <c r="V281" s="37">
        <f>V282</f>
        <v>43090.8</v>
      </c>
      <c r="W281" s="37">
        <f>W283</f>
        <v>38303</v>
      </c>
      <c r="X281" s="37"/>
      <c r="Y281" s="102"/>
      <c r="Z281" s="37">
        <f t="shared" ref="Z281:Z290" si="31">T281+U281+V281+W281+X281+Y281</f>
        <v>81393.8</v>
      </c>
      <c r="AA281" s="35">
        <v>2018</v>
      </c>
      <c r="AB281" s="111"/>
      <c r="AC281" s="82"/>
      <c r="AD281" s="83"/>
      <c r="AE281" s="84"/>
      <c r="AF281" s="1"/>
    </row>
    <row r="282" spans="1:32" s="15" customFormat="1" ht="23.45" customHeight="1" x14ac:dyDescent="0.25">
      <c r="A282" s="33" t="s">
        <v>11</v>
      </c>
      <c r="B282" s="33" t="s">
        <v>12</v>
      </c>
      <c r="C282" s="33" t="s">
        <v>13</v>
      </c>
      <c r="D282" s="33" t="s">
        <v>11</v>
      </c>
      <c r="E282" s="33" t="s">
        <v>21</v>
      </c>
      <c r="F282" s="33" t="s">
        <v>11</v>
      </c>
      <c r="G282" s="33" t="s">
        <v>20</v>
      </c>
      <c r="H282" s="33" t="s">
        <v>11</v>
      </c>
      <c r="I282" s="33" t="s">
        <v>19</v>
      </c>
      <c r="J282" s="33" t="s">
        <v>12</v>
      </c>
      <c r="K282" s="33" t="s">
        <v>11</v>
      </c>
      <c r="L282" s="33" t="s">
        <v>22</v>
      </c>
      <c r="M282" s="33" t="s">
        <v>12</v>
      </c>
      <c r="N282" s="33" t="s">
        <v>11</v>
      </c>
      <c r="O282" s="33" t="s">
        <v>27</v>
      </c>
      <c r="P282" s="33" t="s">
        <v>12</v>
      </c>
      <c r="Q282" s="33" t="s">
        <v>73</v>
      </c>
      <c r="R282" s="132"/>
      <c r="S282" s="129"/>
      <c r="T282" s="36"/>
      <c r="U282" s="37"/>
      <c r="V282" s="36">
        <v>43090.8</v>
      </c>
      <c r="W282" s="36"/>
      <c r="X282" s="36"/>
      <c r="Y282" s="103"/>
      <c r="Z282" s="37">
        <f t="shared" si="31"/>
        <v>43090.8</v>
      </c>
      <c r="AA282" s="35">
        <v>2017</v>
      </c>
      <c r="AB282" s="111"/>
      <c r="AC282" s="82"/>
      <c r="AD282" s="83"/>
      <c r="AE282" s="84"/>
      <c r="AF282" s="1"/>
    </row>
    <row r="283" spans="1:32" s="15" customFormat="1" ht="24.6" customHeight="1" x14ac:dyDescent="0.25">
      <c r="A283" s="33" t="s">
        <v>11</v>
      </c>
      <c r="B283" s="33" t="s">
        <v>12</v>
      </c>
      <c r="C283" s="33" t="s">
        <v>13</v>
      </c>
      <c r="D283" s="33" t="s">
        <v>11</v>
      </c>
      <c r="E283" s="33" t="s">
        <v>21</v>
      </c>
      <c r="F283" s="33" t="s">
        <v>11</v>
      </c>
      <c r="G283" s="33" t="s">
        <v>20</v>
      </c>
      <c r="H283" s="33" t="s">
        <v>11</v>
      </c>
      <c r="I283" s="33" t="s">
        <v>19</v>
      </c>
      <c r="J283" s="33" t="s">
        <v>12</v>
      </c>
      <c r="K283" s="33" t="s">
        <v>11</v>
      </c>
      <c r="L283" s="33" t="s">
        <v>22</v>
      </c>
      <c r="M283" s="33" t="s">
        <v>12</v>
      </c>
      <c r="N283" s="33" t="s">
        <v>11</v>
      </c>
      <c r="O283" s="33" t="s">
        <v>19</v>
      </c>
      <c r="P283" s="33" t="s">
        <v>18</v>
      </c>
      <c r="Q283" s="33" t="s">
        <v>83</v>
      </c>
      <c r="R283" s="133"/>
      <c r="S283" s="130"/>
      <c r="T283" s="36"/>
      <c r="U283" s="37"/>
      <c r="V283" s="37"/>
      <c r="W283" s="36">
        <v>38303</v>
      </c>
      <c r="X283" s="36"/>
      <c r="Y283" s="103"/>
      <c r="Z283" s="37">
        <f t="shared" si="31"/>
        <v>38303</v>
      </c>
      <c r="AA283" s="35">
        <v>2018</v>
      </c>
      <c r="AB283" s="111"/>
      <c r="AC283" s="82"/>
      <c r="AD283" s="83"/>
      <c r="AE283" s="84"/>
      <c r="AF283" s="1"/>
    </row>
    <row r="284" spans="1:32" s="15" customFormat="1" ht="30" x14ac:dyDescent="0.25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12" t="s">
        <v>216</v>
      </c>
      <c r="S284" s="10" t="s">
        <v>35</v>
      </c>
      <c r="T284" s="13"/>
      <c r="U284" s="13"/>
      <c r="V284" s="13">
        <v>12</v>
      </c>
      <c r="W284" s="13"/>
      <c r="X284" s="13"/>
      <c r="Y284" s="106"/>
      <c r="Z284" s="6">
        <f t="shared" si="31"/>
        <v>12</v>
      </c>
      <c r="AA284" s="10">
        <v>2017</v>
      </c>
      <c r="AB284" s="111"/>
      <c r="AC284" s="82"/>
      <c r="AD284" s="83"/>
      <c r="AE284" s="84"/>
      <c r="AF284" s="1"/>
    </row>
    <row r="285" spans="1:32" s="15" customFormat="1" ht="60" x14ac:dyDescent="0.25">
      <c r="A285" s="33" t="s">
        <v>11</v>
      </c>
      <c r="B285" s="33" t="s">
        <v>12</v>
      </c>
      <c r="C285" s="33" t="s">
        <v>13</v>
      </c>
      <c r="D285" s="33" t="s">
        <v>11</v>
      </c>
      <c r="E285" s="33" t="s">
        <v>21</v>
      </c>
      <c r="F285" s="33" t="s">
        <v>11</v>
      </c>
      <c r="G285" s="33" t="s">
        <v>20</v>
      </c>
      <c r="H285" s="33" t="s">
        <v>11</v>
      </c>
      <c r="I285" s="33" t="s">
        <v>19</v>
      </c>
      <c r="J285" s="33" t="s">
        <v>12</v>
      </c>
      <c r="K285" s="33" t="s">
        <v>11</v>
      </c>
      <c r="L285" s="33" t="s">
        <v>22</v>
      </c>
      <c r="M285" s="33" t="s">
        <v>11</v>
      </c>
      <c r="N285" s="33" t="s">
        <v>11</v>
      </c>
      <c r="O285" s="33" t="s">
        <v>11</v>
      </c>
      <c r="P285" s="33" t="s">
        <v>11</v>
      </c>
      <c r="Q285" s="33" t="s">
        <v>11</v>
      </c>
      <c r="R285" s="34" t="s">
        <v>279</v>
      </c>
      <c r="S285" s="120" t="s">
        <v>40</v>
      </c>
      <c r="T285" s="37"/>
      <c r="U285" s="103"/>
      <c r="V285" s="103"/>
      <c r="W285" s="103"/>
      <c r="X285" s="103"/>
      <c r="Y285" s="37">
        <v>158.19999999999999</v>
      </c>
      <c r="Z285" s="37">
        <f>Y285</f>
        <v>158.19999999999999</v>
      </c>
      <c r="AA285" s="120">
        <v>2020</v>
      </c>
      <c r="AB285" s="121"/>
      <c r="AC285" s="122"/>
      <c r="AD285" s="123"/>
      <c r="AE285" s="1"/>
      <c r="AF285" s="1"/>
    </row>
    <row r="286" spans="1:32" s="15" customFormat="1" ht="30" x14ac:dyDescent="0.25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12" t="s">
        <v>280</v>
      </c>
      <c r="S286" s="10" t="s">
        <v>1</v>
      </c>
      <c r="T286" s="13"/>
      <c r="U286" s="106"/>
      <c r="V286" s="106"/>
      <c r="W286" s="106"/>
      <c r="X286" s="106"/>
      <c r="Y286" s="13">
        <v>100</v>
      </c>
      <c r="Z286" s="6">
        <f t="shared" ref="Z286" si="32">T286+U286+V286+W286+X286+Y286</f>
        <v>100</v>
      </c>
      <c r="AA286" s="10">
        <v>2020</v>
      </c>
      <c r="AB286" s="121"/>
      <c r="AC286" s="122"/>
      <c r="AD286" s="123"/>
      <c r="AE286" s="1"/>
      <c r="AF286" s="1"/>
    </row>
    <row r="287" spans="1:32" ht="42.75" x14ac:dyDescent="0.25">
      <c r="A287" s="66"/>
      <c r="B287" s="66"/>
      <c r="C287" s="66"/>
      <c r="D287" s="66" t="s">
        <v>11</v>
      </c>
      <c r="E287" s="66" t="s">
        <v>21</v>
      </c>
      <c r="F287" s="66" t="s">
        <v>11</v>
      </c>
      <c r="G287" s="66" t="s">
        <v>20</v>
      </c>
      <c r="H287" s="66" t="s">
        <v>11</v>
      </c>
      <c r="I287" s="66" t="s">
        <v>19</v>
      </c>
      <c r="J287" s="66" t="s">
        <v>12</v>
      </c>
      <c r="K287" s="66" t="s">
        <v>11</v>
      </c>
      <c r="L287" s="66" t="s">
        <v>21</v>
      </c>
      <c r="M287" s="66" t="s">
        <v>11</v>
      </c>
      <c r="N287" s="66" t="s">
        <v>11</v>
      </c>
      <c r="O287" s="66" t="s">
        <v>11</v>
      </c>
      <c r="P287" s="66" t="s">
        <v>11</v>
      </c>
      <c r="Q287" s="66" t="s">
        <v>11</v>
      </c>
      <c r="R287" s="67" t="s">
        <v>28</v>
      </c>
      <c r="S287" s="18" t="s">
        <v>40</v>
      </c>
      <c r="T287" s="11">
        <f>T289</f>
        <v>92414.1</v>
      </c>
      <c r="U287" s="11">
        <f>U289+U324+U328+U332</f>
        <v>25403.1</v>
      </c>
      <c r="V287" s="11">
        <f>V289+V336+V340+V345+V349+V354+V359+V363+V369+V375+V381+V386+V391+V396</f>
        <v>151879.69999999998</v>
      </c>
      <c r="W287" s="11"/>
      <c r="X287" s="11"/>
      <c r="Y287" s="101"/>
      <c r="Z287" s="11">
        <f t="shared" si="31"/>
        <v>269696.90000000002</v>
      </c>
      <c r="AA287" s="18">
        <v>2017</v>
      </c>
    </row>
    <row r="288" spans="1:32" ht="44.25" x14ac:dyDescent="0.25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3" t="s">
        <v>178</v>
      </c>
      <c r="S288" s="10" t="s">
        <v>41</v>
      </c>
      <c r="T288" s="8">
        <f>T301+T307+T314+T321</f>
        <v>58.2</v>
      </c>
      <c r="U288" s="8">
        <f>U295+U327+(U331/1000)+(873.3/1000)</f>
        <v>27.765300000000003</v>
      </c>
      <c r="V288" s="8">
        <f>V295+V327+V331+V335+V339+V344+V348+V353+V358+V362+V368+V374+V380+V390+V395+V400</f>
        <v>120.33999999999999</v>
      </c>
      <c r="W288" s="8"/>
      <c r="X288" s="8"/>
      <c r="Y288" s="99"/>
      <c r="Z288" s="5">
        <f t="shared" si="31"/>
        <v>206.30529999999999</v>
      </c>
      <c r="AA288" s="10">
        <v>2017</v>
      </c>
    </row>
    <row r="289" spans="1:28" x14ac:dyDescent="0.25">
      <c r="A289" s="33"/>
      <c r="B289" s="33"/>
      <c r="C289" s="33"/>
      <c r="D289" s="33" t="s">
        <v>11</v>
      </c>
      <c r="E289" s="33" t="s">
        <v>21</v>
      </c>
      <c r="F289" s="33" t="s">
        <v>11</v>
      </c>
      <c r="G289" s="33" t="s">
        <v>20</v>
      </c>
      <c r="H289" s="33" t="s">
        <v>11</v>
      </c>
      <c r="I289" s="33" t="s">
        <v>19</v>
      </c>
      <c r="J289" s="33" t="s">
        <v>12</v>
      </c>
      <c r="K289" s="33" t="s">
        <v>11</v>
      </c>
      <c r="L289" s="33" t="s">
        <v>11</v>
      </c>
      <c r="M289" s="33" t="s">
        <v>11</v>
      </c>
      <c r="N289" s="33" t="s">
        <v>11</v>
      </c>
      <c r="O289" s="33" t="s">
        <v>11</v>
      </c>
      <c r="P289" s="33" t="s">
        <v>11</v>
      </c>
      <c r="Q289" s="33" t="s">
        <v>11</v>
      </c>
      <c r="R289" s="134" t="s">
        <v>179</v>
      </c>
      <c r="S289" s="128" t="s">
        <v>40</v>
      </c>
      <c r="T289" s="37">
        <f>T290+T291</f>
        <v>92414.1</v>
      </c>
      <c r="U289" s="37">
        <f>U290+U291</f>
        <v>22928.899999999998</v>
      </c>
      <c r="V289" s="37">
        <f>V290+V291+V292+V293+V294</f>
        <v>141756.40000000002</v>
      </c>
      <c r="W289" s="37"/>
      <c r="X289" s="37"/>
      <c r="Y289" s="102"/>
      <c r="Z289" s="37">
        <f t="shared" si="31"/>
        <v>257099.40000000002</v>
      </c>
      <c r="AA289" s="35">
        <v>2017</v>
      </c>
    </row>
    <row r="290" spans="1:28" x14ac:dyDescent="0.25">
      <c r="A290" s="33"/>
      <c r="B290" s="33"/>
      <c r="C290" s="33"/>
      <c r="D290" s="33" t="s">
        <v>11</v>
      </c>
      <c r="E290" s="33" t="s">
        <v>21</v>
      </c>
      <c r="F290" s="33" t="s">
        <v>11</v>
      </c>
      <c r="G290" s="33" t="s">
        <v>20</v>
      </c>
      <c r="H290" s="33" t="s">
        <v>11</v>
      </c>
      <c r="I290" s="33" t="s">
        <v>19</v>
      </c>
      <c r="J290" s="33" t="s">
        <v>12</v>
      </c>
      <c r="K290" s="33" t="s">
        <v>11</v>
      </c>
      <c r="L290" s="33" t="s">
        <v>21</v>
      </c>
      <c r="M290" s="33" t="s">
        <v>11</v>
      </c>
      <c r="N290" s="33" t="s">
        <v>11</v>
      </c>
      <c r="O290" s="33" t="s">
        <v>11</v>
      </c>
      <c r="P290" s="33" t="s">
        <v>11</v>
      </c>
      <c r="Q290" s="33" t="s">
        <v>11</v>
      </c>
      <c r="R290" s="135"/>
      <c r="S290" s="129"/>
      <c r="T290" s="37">
        <f>T297+T303+T309+T316</f>
        <v>51768.5</v>
      </c>
      <c r="U290" s="37">
        <f>U297+U303+U309+U316</f>
        <v>22928.899999999998</v>
      </c>
      <c r="V290" s="37">
        <f>V297+V303+V309+V316</f>
        <v>5030.2999999999993</v>
      </c>
      <c r="W290" s="37"/>
      <c r="X290" s="37"/>
      <c r="Y290" s="102"/>
      <c r="Z290" s="37">
        <f t="shared" si="31"/>
        <v>79727.7</v>
      </c>
      <c r="AA290" s="35">
        <v>2017</v>
      </c>
    </row>
    <row r="291" spans="1:28" x14ac:dyDescent="0.25">
      <c r="A291" s="33"/>
      <c r="B291" s="33"/>
      <c r="C291" s="33"/>
      <c r="D291" s="33" t="s">
        <v>11</v>
      </c>
      <c r="E291" s="33" t="s">
        <v>21</v>
      </c>
      <c r="F291" s="33" t="s">
        <v>11</v>
      </c>
      <c r="G291" s="33" t="s">
        <v>20</v>
      </c>
      <c r="H291" s="33" t="s">
        <v>11</v>
      </c>
      <c r="I291" s="33" t="s">
        <v>19</v>
      </c>
      <c r="J291" s="33" t="s">
        <v>12</v>
      </c>
      <c r="K291" s="33" t="s">
        <v>27</v>
      </c>
      <c r="L291" s="33" t="s">
        <v>23</v>
      </c>
      <c r="M291" s="33" t="s">
        <v>12</v>
      </c>
      <c r="N291" s="33" t="s">
        <v>12</v>
      </c>
      <c r="O291" s="33"/>
      <c r="P291" s="33"/>
      <c r="Q291" s="33"/>
      <c r="R291" s="135"/>
      <c r="S291" s="129"/>
      <c r="T291" s="37">
        <f>T298+T304+T310+T317</f>
        <v>40645.600000000006</v>
      </c>
      <c r="U291" s="37"/>
      <c r="V291" s="37"/>
      <c r="W291" s="37"/>
      <c r="X291" s="37"/>
      <c r="Y291" s="102"/>
      <c r="Z291" s="37">
        <f>Z298+Z304+Z310+Z317</f>
        <v>40645.600000000006</v>
      </c>
      <c r="AA291" s="35">
        <v>2017</v>
      </c>
    </row>
    <row r="292" spans="1:28" x14ac:dyDescent="0.25">
      <c r="A292" s="33"/>
      <c r="B292" s="33"/>
      <c r="C292" s="33"/>
      <c r="D292" s="33" t="s">
        <v>11</v>
      </c>
      <c r="E292" s="33" t="s">
        <v>21</v>
      </c>
      <c r="F292" s="33" t="s">
        <v>11</v>
      </c>
      <c r="G292" s="33" t="s">
        <v>20</v>
      </c>
      <c r="H292" s="33" t="s">
        <v>11</v>
      </c>
      <c r="I292" s="33" t="s">
        <v>19</v>
      </c>
      <c r="J292" s="33" t="s">
        <v>12</v>
      </c>
      <c r="K292" s="33" t="s">
        <v>11</v>
      </c>
      <c r="L292" s="33" t="s">
        <v>21</v>
      </c>
      <c r="M292" s="33" t="s">
        <v>65</v>
      </c>
      <c r="N292" s="33" t="s">
        <v>11</v>
      </c>
      <c r="O292" s="33" t="s">
        <v>13</v>
      </c>
      <c r="P292" s="33" t="s">
        <v>12</v>
      </c>
      <c r="Q292" s="33" t="s">
        <v>70</v>
      </c>
      <c r="R292" s="135"/>
      <c r="S292" s="129"/>
      <c r="T292" s="37"/>
      <c r="U292" s="37"/>
      <c r="V292" s="37">
        <f>V311+V318</f>
        <v>14245.4</v>
      </c>
      <c r="W292" s="37"/>
      <c r="X292" s="37"/>
      <c r="Y292" s="102"/>
      <c r="Z292" s="37">
        <f>V292</f>
        <v>14245.4</v>
      </c>
      <c r="AA292" s="35">
        <v>2017</v>
      </c>
    </row>
    <row r="293" spans="1:28" x14ac:dyDescent="0.25">
      <c r="A293" s="33"/>
      <c r="B293" s="33"/>
      <c r="C293" s="33"/>
      <c r="D293" s="33" t="s">
        <v>11</v>
      </c>
      <c r="E293" s="33" t="s">
        <v>21</v>
      </c>
      <c r="F293" s="33" t="s">
        <v>11</v>
      </c>
      <c r="G293" s="33" t="s">
        <v>20</v>
      </c>
      <c r="H293" s="33" t="s">
        <v>11</v>
      </c>
      <c r="I293" s="33" t="s">
        <v>19</v>
      </c>
      <c r="J293" s="33" t="s">
        <v>12</v>
      </c>
      <c r="K293" s="33" t="s">
        <v>11</v>
      </c>
      <c r="L293" s="33" t="s">
        <v>21</v>
      </c>
      <c r="M293" s="33" t="s">
        <v>12</v>
      </c>
      <c r="N293" s="33" t="s">
        <v>11</v>
      </c>
      <c r="O293" s="33" t="s">
        <v>13</v>
      </c>
      <c r="P293" s="33" t="s">
        <v>12</v>
      </c>
      <c r="Q293" s="33" t="s">
        <v>75</v>
      </c>
      <c r="R293" s="135"/>
      <c r="S293" s="129"/>
      <c r="T293" s="37"/>
      <c r="U293" s="37"/>
      <c r="V293" s="37">
        <f>V299+V305+V312+V319</f>
        <v>120680.70000000001</v>
      </c>
      <c r="W293" s="37"/>
      <c r="X293" s="37"/>
      <c r="Y293" s="102"/>
      <c r="Z293" s="37">
        <f>V293</f>
        <v>120680.70000000001</v>
      </c>
      <c r="AA293" s="35">
        <v>2017</v>
      </c>
    </row>
    <row r="294" spans="1:28" x14ac:dyDescent="0.25">
      <c r="A294" s="33"/>
      <c r="B294" s="33"/>
      <c r="C294" s="33"/>
      <c r="D294" s="33" t="s">
        <v>11</v>
      </c>
      <c r="E294" s="33" t="s">
        <v>21</v>
      </c>
      <c r="F294" s="33" t="s">
        <v>11</v>
      </c>
      <c r="G294" s="33" t="s">
        <v>20</v>
      </c>
      <c r="H294" s="33" t="s">
        <v>11</v>
      </c>
      <c r="I294" s="33" t="s">
        <v>19</v>
      </c>
      <c r="J294" s="33" t="s">
        <v>12</v>
      </c>
      <c r="K294" s="33" t="s">
        <v>11</v>
      </c>
      <c r="L294" s="33" t="s">
        <v>21</v>
      </c>
      <c r="M294" s="33" t="s">
        <v>12</v>
      </c>
      <c r="N294" s="33" t="s">
        <v>11</v>
      </c>
      <c r="O294" s="33" t="s">
        <v>27</v>
      </c>
      <c r="P294" s="33" t="s">
        <v>12</v>
      </c>
      <c r="Q294" s="33" t="s">
        <v>75</v>
      </c>
      <c r="R294" s="136"/>
      <c r="S294" s="130"/>
      <c r="T294" s="37"/>
      <c r="U294" s="37"/>
      <c r="V294" s="37">
        <f>V300+V306+V313+V320</f>
        <v>1800</v>
      </c>
      <c r="W294" s="37"/>
      <c r="X294" s="37"/>
      <c r="Y294" s="102"/>
      <c r="Z294" s="37">
        <f>V294</f>
        <v>1800</v>
      </c>
      <c r="AA294" s="35">
        <v>2017</v>
      </c>
    </row>
    <row r="295" spans="1:28" ht="60" x14ac:dyDescent="0.25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12" t="s">
        <v>181</v>
      </c>
      <c r="S295" s="10" t="s">
        <v>41</v>
      </c>
      <c r="T295" s="8">
        <f>T301+T307+T314+T321</f>
        <v>58.2</v>
      </c>
      <c r="U295" s="8">
        <f>U301+U307+U314+U321</f>
        <v>25.200000000000003</v>
      </c>
      <c r="V295" s="8">
        <f>V301+V307+V314+V321</f>
        <v>112.19999999999999</v>
      </c>
      <c r="W295" s="8"/>
      <c r="X295" s="8"/>
      <c r="Y295" s="99"/>
      <c r="Z295" s="5">
        <f>T295+U295+V295+W295+X295+Y295</f>
        <v>195.6</v>
      </c>
      <c r="AA295" s="10">
        <v>2017</v>
      </c>
    </row>
    <row r="296" spans="1:28" ht="19.899999999999999" customHeight="1" x14ac:dyDescent="0.25">
      <c r="A296" s="33" t="s">
        <v>11</v>
      </c>
      <c r="B296" s="33" t="s">
        <v>11</v>
      </c>
      <c r="C296" s="33" t="s">
        <v>22</v>
      </c>
      <c r="D296" s="33" t="s">
        <v>11</v>
      </c>
      <c r="E296" s="33" t="s">
        <v>21</v>
      </c>
      <c r="F296" s="33" t="s">
        <v>11</v>
      </c>
      <c r="G296" s="33" t="s">
        <v>20</v>
      </c>
      <c r="H296" s="33" t="s">
        <v>11</v>
      </c>
      <c r="I296" s="33" t="s">
        <v>19</v>
      </c>
      <c r="J296" s="33" t="s">
        <v>12</v>
      </c>
      <c r="K296" s="33" t="s">
        <v>11</v>
      </c>
      <c r="L296" s="33" t="s">
        <v>11</v>
      </c>
      <c r="M296" s="33" t="s">
        <v>11</v>
      </c>
      <c r="N296" s="33" t="s">
        <v>11</v>
      </c>
      <c r="O296" s="33" t="s">
        <v>11</v>
      </c>
      <c r="P296" s="33" t="s">
        <v>11</v>
      </c>
      <c r="Q296" s="33" t="s">
        <v>11</v>
      </c>
      <c r="R296" s="131" t="s">
        <v>180</v>
      </c>
      <c r="S296" s="128" t="s">
        <v>40</v>
      </c>
      <c r="T296" s="37">
        <f>T297+T298</f>
        <v>25150</v>
      </c>
      <c r="U296" s="37">
        <f>U297+U298</f>
        <v>6049.5999999999995</v>
      </c>
      <c r="V296" s="37">
        <f>V297+V299+V300</f>
        <v>41805.200000000004</v>
      </c>
      <c r="W296" s="37"/>
      <c r="X296" s="37"/>
      <c r="Y296" s="102"/>
      <c r="Z296" s="37">
        <f>T296+U296+V296+W296+X296+Y296</f>
        <v>73004.800000000003</v>
      </c>
      <c r="AA296" s="35">
        <v>2017</v>
      </c>
      <c r="AB296" s="112"/>
    </row>
    <row r="297" spans="1:28" ht="20.45" customHeight="1" x14ac:dyDescent="0.25">
      <c r="A297" s="33" t="s">
        <v>11</v>
      </c>
      <c r="B297" s="33" t="s">
        <v>11</v>
      </c>
      <c r="C297" s="33" t="s">
        <v>22</v>
      </c>
      <c r="D297" s="33" t="s">
        <v>11</v>
      </c>
      <c r="E297" s="33" t="s">
        <v>21</v>
      </c>
      <c r="F297" s="33" t="s">
        <v>11</v>
      </c>
      <c r="G297" s="33" t="s">
        <v>20</v>
      </c>
      <c r="H297" s="33" t="s">
        <v>11</v>
      </c>
      <c r="I297" s="33" t="s">
        <v>19</v>
      </c>
      <c r="J297" s="33" t="s">
        <v>12</v>
      </c>
      <c r="K297" s="33" t="s">
        <v>11</v>
      </c>
      <c r="L297" s="33" t="s">
        <v>21</v>
      </c>
      <c r="M297" s="33" t="s">
        <v>11</v>
      </c>
      <c r="N297" s="33" t="s">
        <v>11</v>
      </c>
      <c r="O297" s="33" t="s">
        <v>11</v>
      </c>
      <c r="P297" s="33" t="s">
        <v>11</v>
      </c>
      <c r="Q297" s="33" t="s">
        <v>11</v>
      </c>
      <c r="R297" s="132"/>
      <c r="S297" s="129"/>
      <c r="T297" s="36">
        <v>13054.7</v>
      </c>
      <c r="U297" s="36">
        <f>8000-1708+246.5-273.3-215.6</f>
        <v>6049.5999999999995</v>
      </c>
      <c r="V297" s="36">
        <v>1581.4</v>
      </c>
      <c r="W297" s="36"/>
      <c r="X297" s="36"/>
      <c r="Y297" s="103"/>
      <c r="Z297" s="37">
        <f>T297+U297+V297+W297+X297+Y297</f>
        <v>20685.7</v>
      </c>
      <c r="AA297" s="35">
        <v>2017</v>
      </c>
      <c r="AB297" s="112"/>
    </row>
    <row r="298" spans="1:28" x14ac:dyDescent="0.25">
      <c r="A298" s="33" t="s">
        <v>11</v>
      </c>
      <c r="B298" s="33" t="s">
        <v>11</v>
      </c>
      <c r="C298" s="33" t="s">
        <v>22</v>
      </c>
      <c r="D298" s="33" t="s">
        <v>11</v>
      </c>
      <c r="E298" s="33" t="s">
        <v>21</v>
      </c>
      <c r="F298" s="33" t="s">
        <v>11</v>
      </c>
      <c r="G298" s="33" t="s">
        <v>20</v>
      </c>
      <c r="H298" s="33" t="s">
        <v>11</v>
      </c>
      <c r="I298" s="33" t="s">
        <v>19</v>
      </c>
      <c r="J298" s="33" t="s">
        <v>12</v>
      </c>
      <c r="K298" s="33" t="s">
        <v>27</v>
      </c>
      <c r="L298" s="33" t="s">
        <v>23</v>
      </c>
      <c r="M298" s="33" t="s">
        <v>12</v>
      </c>
      <c r="N298" s="33" t="s">
        <v>12</v>
      </c>
      <c r="O298" s="33"/>
      <c r="P298" s="33"/>
      <c r="Q298" s="33"/>
      <c r="R298" s="132"/>
      <c r="S298" s="129"/>
      <c r="T298" s="36">
        <v>12095.3</v>
      </c>
      <c r="U298" s="36"/>
      <c r="V298" s="36"/>
      <c r="W298" s="36"/>
      <c r="X298" s="36"/>
      <c r="Y298" s="103"/>
      <c r="Z298" s="37">
        <f>T298+U298+V298+W298+X298+Y298</f>
        <v>12095.3</v>
      </c>
      <c r="AA298" s="35">
        <v>2017</v>
      </c>
    </row>
    <row r="299" spans="1:28" x14ac:dyDescent="0.25">
      <c r="A299" s="33" t="s">
        <v>11</v>
      </c>
      <c r="B299" s="33" t="s">
        <v>11</v>
      </c>
      <c r="C299" s="33" t="s">
        <v>22</v>
      </c>
      <c r="D299" s="33" t="s">
        <v>11</v>
      </c>
      <c r="E299" s="33" t="s">
        <v>21</v>
      </c>
      <c r="F299" s="33" t="s">
        <v>11</v>
      </c>
      <c r="G299" s="33" t="s">
        <v>20</v>
      </c>
      <c r="H299" s="33" t="s">
        <v>11</v>
      </c>
      <c r="I299" s="33" t="s">
        <v>19</v>
      </c>
      <c r="J299" s="33" t="s">
        <v>12</v>
      </c>
      <c r="K299" s="33" t="s">
        <v>11</v>
      </c>
      <c r="L299" s="33" t="s">
        <v>21</v>
      </c>
      <c r="M299" s="33" t="s">
        <v>12</v>
      </c>
      <c r="N299" s="33" t="s">
        <v>11</v>
      </c>
      <c r="O299" s="33" t="s">
        <v>13</v>
      </c>
      <c r="P299" s="33" t="s">
        <v>12</v>
      </c>
      <c r="Q299" s="33" t="s">
        <v>73</v>
      </c>
      <c r="R299" s="132"/>
      <c r="S299" s="129"/>
      <c r="T299" s="36"/>
      <c r="U299" s="36"/>
      <c r="V299" s="36">
        <v>39773.800000000003</v>
      </c>
      <c r="W299" s="36"/>
      <c r="X299" s="36"/>
      <c r="Y299" s="103"/>
      <c r="Z299" s="37">
        <f>V299</f>
        <v>39773.800000000003</v>
      </c>
      <c r="AA299" s="35">
        <v>2017</v>
      </c>
    </row>
    <row r="300" spans="1:28" x14ac:dyDescent="0.25">
      <c r="A300" s="33" t="s">
        <v>11</v>
      </c>
      <c r="B300" s="33" t="s">
        <v>11</v>
      </c>
      <c r="C300" s="33" t="s">
        <v>22</v>
      </c>
      <c r="D300" s="33" t="s">
        <v>11</v>
      </c>
      <c r="E300" s="33" t="s">
        <v>21</v>
      </c>
      <c r="F300" s="33" t="s">
        <v>11</v>
      </c>
      <c r="G300" s="33" t="s">
        <v>20</v>
      </c>
      <c r="H300" s="33" t="s">
        <v>11</v>
      </c>
      <c r="I300" s="33" t="s">
        <v>19</v>
      </c>
      <c r="J300" s="33" t="s">
        <v>12</v>
      </c>
      <c r="K300" s="33" t="s">
        <v>11</v>
      </c>
      <c r="L300" s="33" t="s">
        <v>21</v>
      </c>
      <c r="M300" s="33" t="s">
        <v>12</v>
      </c>
      <c r="N300" s="33" t="s">
        <v>11</v>
      </c>
      <c r="O300" s="33" t="s">
        <v>27</v>
      </c>
      <c r="P300" s="33" t="s">
        <v>12</v>
      </c>
      <c r="Q300" s="33" t="s">
        <v>73</v>
      </c>
      <c r="R300" s="133"/>
      <c r="S300" s="130"/>
      <c r="T300" s="36"/>
      <c r="U300" s="36"/>
      <c r="V300" s="36">
        <v>450</v>
      </c>
      <c r="W300" s="36"/>
      <c r="X300" s="36"/>
      <c r="Y300" s="103"/>
      <c r="Z300" s="37">
        <f>V300</f>
        <v>450</v>
      </c>
      <c r="AA300" s="35">
        <v>2017</v>
      </c>
    </row>
    <row r="301" spans="1:28" ht="60" x14ac:dyDescent="0.25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12" t="s">
        <v>182</v>
      </c>
      <c r="S301" s="10" t="s">
        <v>41</v>
      </c>
      <c r="T301" s="8">
        <v>15.5</v>
      </c>
      <c r="U301" s="8">
        <v>6.5</v>
      </c>
      <c r="V301" s="8">
        <v>39.700000000000003</v>
      </c>
      <c r="W301" s="8"/>
      <c r="X301" s="8"/>
      <c r="Y301" s="99"/>
      <c r="Z301" s="5">
        <f>T301+U301+V301+W301+X301+Y301</f>
        <v>61.7</v>
      </c>
      <c r="AA301" s="10">
        <v>2017</v>
      </c>
    </row>
    <row r="302" spans="1:28" x14ac:dyDescent="0.25">
      <c r="A302" s="33" t="s">
        <v>11</v>
      </c>
      <c r="B302" s="33" t="s">
        <v>11</v>
      </c>
      <c r="C302" s="33" t="s">
        <v>21</v>
      </c>
      <c r="D302" s="33" t="s">
        <v>11</v>
      </c>
      <c r="E302" s="33" t="s">
        <v>21</v>
      </c>
      <c r="F302" s="33" t="s">
        <v>11</v>
      </c>
      <c r="G302" s="33" t="s">
        <v>20</v>
      </c>
      <c r="H302" s="33" t="s">
        <v>11</v>
      </c>
      <c r="I302" s="33" t="s">
        <v>19</v>
      </c>
      <c r="J302" s="33" t="s">
        <v>12</v>
      </c>
      <c r="K302" s="33" t="s">
        <v>11</v>
      </c>
      <c r="L302" s="33" t="s">
        <v>11</v>
      </c>
      <c r="M302" s="33" t="s">
        <v>11</v>
      </c>
      <c r="N302" s="33" t="s">
        <v>11</v>
      </c>
      <c r="O302" s="33" t="s">
        <v>11</v>
      </c>
      <c r="P302" s="33" t="s">
        <v>11</v>
      </c>
      <c r="Q302" s="33" t="s">
        <v>11</v>
      </c>
      <c r="R302" s="131" t="s">
        <v>180</v>
      </c>
      <c r="S302" s="128" t="s">
        <v>40</v>
      </c>
      <c r="T302" s="37">
        <f>T303+T304</f>
        <v>24446.9</v>
      </c>
      <c r="U302" s="37">
        <f>U303+U304</f>
        <v>6266.4000000000005</v>
      </c>
      <c r="V302" s="37">
        <f>V303+V305+V306</f>
        <v>23825</v>
      </c>
      <c r="W302" s="37"/>
      <c r="X302" s="37"/>
      <c r="Y302" s="102"/>
      <c r="Z302" s="37">
        <f>Z303+Z304+Z305+Z306</f>
        <v>54538.3</v>
      </c>
      <c r="AA302" s="35">
        <v>2017</v>
      </c>
    </row>
    <row r="303" spans="1:28" x14ac:dyDescent="0.25">
      <c r="A303" s="33" t="s">
        <v>11</v>
      </c>
      <c r="B303" s="33" t="s">
        <v>11</v>
      </c>
      <c r="C303" s="33" t="s">
        <v>21</v>
      </c>
      <c r="D303" s="33" t="s">
        <v>11</v>
      </c>
      <c r="E303" s="33" t="s">
        <v>21</v>
      </c>
      <c r="F303" s="33" t="s">
        <v>11</v>
      </c>
      <c r="G303" s="33" t="s">
        <v>20</v>
      </c>
      <c r="H303" s="33" t="s">
        <v>11</v>
      </c>
      <c r="I303" s="33" t="s">
        <v>19</v>
      </c>
      <c r="J303" s="33" t="s">
        <v>12</v>
      </c>
      <c r="K303" s="33" t="s">
        <v>11</v>
      </c>
      <c r="L303" s="33" t="s">
        <v>21</v>
      </c>
      <c r="M303" s="33" t="s">
        <v>11</v>
      </c>
      <c r="N303" s="33" t="s">
        <v>11</v>
      </c>
      <c r="O303" s="33" t="s">
        <v>11</v>
      </c>
      <c r="P303" s="33" t="s">
        <v>11</v>
      </c>
      <c r="Q303" s="33" t="s">
        <v>11</v>
      </c>
      <c r="R303" s="132"/>
      <c r="S303" s="129"/>
      <c r="T303" s="36">
        <f>4500+8038.2</f>
        <v>12538.2</v>
      </c>
      <c r="U303" s="36">
        <f>8000-951+100-8.4-874.2</f>
        <v>6266.4000000000005</v>
      </c>
      <c r="V303" s="36">
        <f>1443.3+343-144.5-343</f>
        <v>1298.8</v>
      </c>
      <c r="W303" s="36"/>
      <c r="X303" s="36"/>
      <c r="Y303" s="103"/>
      <c r="Z303" s="37">
        <f>T303+U303+V303+W303+X303+Y303</f>
        <v>20103.400000000001</v>
      </c>
      <c r="AA303" s="35">
        <v>2017</v>
      </c>
    </row>
    <row r="304" spans="1:28" x14ac:dyDescent="0.25">
      <c r="A304" s="33" t="s">
        <v>11</v>
      </c>
      <c r="B304" s="33" t="s">
        <v>11</v>
      </c>
      <c r="C304" s="33" t="s">
        <v>21</v>
      </c>
      <c r="D304" s="33" t="s">
        <v>11</v>
      </c>
      <c r="E304" s="33" t="s">
        <v>21</v>
      </c>
      <c r="F304" s="33" t="s">
        <v>11</v>
      </c>
      <c r="G304" s="33" t="s">
        <v>20</v>
      </c>
      <c r="H304" s="33" t="s">
        <v>11</v>
      </c>
      <c r="I304" s="33" t="s">
        <v>19</v>
      </c>
      <c r="J304" s="33" t="s">
        <v>12</v>
      </c>
      <c r="K304" s="33" t="s">
        <v>27</v>
      </c>
      <c r="L304" s="33" t="s">
        <v>23</v>
      </c>
      <c r="M304" s="33" t="s">
        <v>12</v>
      </c>
      <c r="N304" s="33" t="s">
        <v>12</v>
      </c>
      <c r="O304" s="33"/>
      <c r="P304" s="33"/>
      <c r="Q304" s="33"/>
      <c r="R304" s="132"/>
      <c r="S304" s="129"/>
      <c r="T304" s="36">
        <v>11908.7</v>
      </c>
      <c r="U304" s="36"/>
      <c r="V304" s="36"/>
      <c r="W304" s="36"/>
      <c r="X304" s="36"/>
      <c r="Y304" s="103"/>
      <c r="Z304" s="37">
        <f>T304+U304+V304+W304+X304+Y304</f>
        <v>11908.7</v>
      </c>
      <c r="AA304" s="35">
        <v>2017</v>
      </c>
    </row>
    <row r="305" spans="1:31" x14ac:dyDescent="0.25">
      <c r="A305" s="33" t="s">
        <v>11</v>
      </c>
      <c r="B305" s="33" t="s">
        <v>11</v>
      </c>
      <c r="C305" s="33" t="s">
        <v>21</v>
      </c>
      <c r="D305" s="33" t="s">
        <v>11</v>
      </c>
      <c r="E305" s="33" t="s">
        <v>21</v>
      </c>
      <c r="F305" s="33" t="s">
        <v>11</v>
      </c>
      <c r="G305" s="33" t="s">
        <v>20</v>
      </c>
      <c r="H305" s="33" t="s">
        <v>11</v>
      </c>
      <c r="I305" s="33" t="s">
        <v>19</v>
      </c>
      <c r="J305" s="33" t="s">
        <v>12</v>
      </c>
      <c r="K305" s="33" t="s">
        <v>11</v>
      </c>
      <c r="L305" s="33" t="s">
        <v>21</v>
      </c>
      <c r="M305" s="33" t="s">
        <v>12</v>
      </c>
      <c r="N305" s="33" t="s">
        <v>11</v>
      </c>
      <c r="O305" s="33" t="s">
        <v>13</v>
      </c>
      <c r="P305" s="33" t="s">
        <v>12</v>
      </c>
      <c r="Q305" s="33" t="s">
        <v>73</v>
      </c>
      <c r="R305" s="132"/>
      <c r="S305" s="129"/>
      <c r="T305" s="36"/>
      <c r="U305" s="36"/>
      <c r="V305" s="36">
        <v>22076.2</v>
      </c>
      <c r="W305" s="36"/>
      <c r="X305" s="36"/>
      <c r="Y305" s="103"/>
      <c r="Z305" s="37">
        <f>V305</f>
        <v>22076.2</v>
      </c>
      <c r="AA305" s="35">
        <v>2017</v>
      </c>
    </row>
    <row r="306" spans="1:31" x14ac:dyDescent="0.25">
      <c r="A306" s="33" t="s">
        <v>11</v>
      </c>
      <c r="B306" s="33" t="s">
        <v>11</v>
      </c>
      <c r="C306" s="33" t="s">
        <v>21</v>
      </c>
      <c r="D306" s="33" t="s">
        <v>11</v>
      </c>
      <c r="E306" s="33" t="s">
        <v>21</v>
      </c>
      <c r="F306" s="33" t="s">
        <v>11</v>
      </c>
      <c r="G306" s="33" t="s">
        <v>20</v>
      </c>
      <c r="H306" s="33" t="s">
        <v>11</v>
      </c>
      <c r="I306" s="33" t="s">
        <v>19</v>
      </c>
      <c r="J306" s="33" t="s">
        <v>12</v>
      </c>
      <c r="K306" s="33" t="s">
        <v>11</v>
      </c>
      <c r="L306" s="33" t="s">
        <v>21</v>
      </c>
      <c r="M306" s="33" t="s">
        <v>12</v>
      </c>
      <c r="N306" s="33" t="s">
        <v>11</v>
      </c>
      <c r="O306" s="33" t="s">
        <v>27</v>
      </c>
      <c r="P306" s="33" t="s">
        <v>12</v>
      </c>
      <c r="Q306" s="33" t="s">
        <v>73</v>
      </c>
      <c r="R306" s="133"/>
      <c r="S306" s="130"/>
      <c r="T306" s="36"/>
      <c r="U306" s="36"/>
      <c r="V306" s="36">
        <v>450</v>
      </c>
      <c r="W306" s="36"/>
      <c r="X306" s="36"/>
      <c r="Y306" s="103"/>
      <c r="Z306" s="37">
        <f>V306</f>
        <v>450</v>
      </c>
      <c r="AA306" s="35">
        <v>2017</v>
      </c>
    </row>
    <row r="307" spans="1:31" ht="60" x14ac:dyDescent="0.25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12" t="s">
        <v>183</v>
      </c>
      <c r="S307" s="10" t="s">
        <v>41</v>
      </c>
      <c r="T307" s="8">
        <f>15.5+2.1</f>
        <v>17.600000000000001</v>
      </c>
      <c r="U307" s="8">
        <v>5.7</v>
      </c>
      <c r="V307" s="8">
        <v>18.100000000000001</v>
      </c>
      <c r="W307" s="8"/>
      <c r="X307" s="8"/>
      <c r="Y307" s="99"/>
      <c r="Z307" s="5">
        <f>T307+U307+V307+W307+X307+Y307</f>
        <v>41.400000000000006</v>
      </c>
      <c r="AA307" s="10">
        <v>2017</v>
      </c>
    </row>
    <row r="308" spans="1:31" x14ac:dyDescent="0.25">
      <c r="A308" s="33" t="s">
        <v>11</v>
      </c>
      <c r="B308" s="33" t="s">
        <v>11</v>
      </c>
      <c r="C308" s="33" t="s">
        <v>18</v>
      </c>
      <c r="D308" s="33" t="s">
        <v>11</v>
      </c>
      <c r="E308" s="33" t="s">
        <v>21</v>
      </c>
      <c r="F308" s="33" t="s">
        <v>11</v>
      </c>
      <c r="G308" s="33" t="s">
        <v>20</v>
      </c>
      <c r="H308" s="33" t="s">
        <v>11</v>
      </c>
      <c r="I308" s="33" t="s">
        <v>19</v>
      </c>
      <c r="J308" s="33" t="s">
        <v>12</v>
      </c>
      <c r="K308" s="33" t="s">
        <v>11</v>
      </c>
      <c r="L308" s="33" t="s">
        <v>11</v>
      </c>
      <c r="M308" s="33" t="s">
        <v>11</v>
      </c>
      <c r="N308" s="33" t="s">
        <v>11</v>
      </c>
      <c r="O308" s="33" t="s">
        <v>11</v>
      </c>
      <c r="P308" s="33" t="s">
        <v>11</v>
      </c>
      <c r="Q308" s="33" t="s">
        <v>11</v>
      </c>
      <c r="R308" s="131" t="s">
        <v>180</v>
      </c>
      <c r="S308" s="128" t="s">
        <v>40</v>
      </c>
      <c r="T308" s="37">
        <f>T309+T310</f>
        <v>19965</v>
      </c>
      <c r="U308" s="37">
        <f>U309+U310</f>
        <v>5412.6</v>
      </c>
      <c r="V308" s="37">
        <f>V309+V311+V312+V313</f>
        <v>52552.800000000003</v>
      </c>
      <c r="W308" s="37"/>
      <c r="X308" s="37"/>
      <c r="Y308" s="102"/>
      <c r="Z308" s="37">
        <f>Z309+Z310+Z311+Z312+Z313</f>
        <v>77930.399999999994</v>
      </c>
      <c r="AA308" s="35">
        <v>2017</v>
      </c>
    </row>
    <row r="309" spans="1:31" x14ac:dyDescent="0.25">
      <c r="A309" s="33" t="s">
        <v>11</v>
      </c>
      <c r="B309" s="33" t="s">
        <v>11</v>
      </c>
      <c r="C309" s="33" t="s">
        <v>18</v>
      </c>
      <c r="D309" s="33" t="s">
        <v>11</v>
      </c>
      <c r="E309" s="33" t="s">
        <v>21</v>
      </c>
      <c r="F309" s="33" t="s">
        <v>11</v>
      </c>
      <c r="G309" s="33" t="s">
        <v>20</v>
      </c>
      <c r="H309" s="33" t="s">
        <v>11</v>
      </c>
      <c r="I309" s="33" t="s">
        <v>19</v>
      </c>
      <c r="J309" s="33" t="s">
        <v>12</v>
      </c>
      <c r="K309" s="33" t="s">
        <v>11</v>
      </c>
      <c r="L309" s="33" t="s">
        <v>21</v>
      </c>
      <c r="M309" s="33" t="s">
        <v>11</v>
      </c>
      <c r="N309" s="33" t="s">
        <v>11</v>
      </c>
      <c r="O309" s="33" t="s">
        <v>11</v>
      </c>
      <c r="P309" s="33" t="s">
        <v>11</v>
      </c>
      <c r="Q309" s="33" t="s">
        <v>11</v>
      </c>
      <c r="R309" s="132"/>
      <c r="S309" s="129"/>
      <c r="T309" s="36">
        <f>6240+5854.1</f>
        <v>12094.1</v>
      </c>
      <c r="U309" s="36">
        <f>8000-1758-29.4-800</f>
        <v>5412.6</v>
      </c>
      <c r="V309" s="36">
        <v>1200</v>
      </c>
      <c r="W309" s="36"/>
      <c r="X309" s="36"/>
      <c r="Y309" s="103"/>
      <c r="Z309" s="37">
        <f>T309+U309+V309+W309+X309+Y309</f>
        <v>18706.7</v>
      </c>
      <c r="AA309" s="35">
        <v>2017</v>
      </c>
    </row>
    <row r="310" spans="1:31" x14ac:dyDescent="0.25">
      <c r="A310" s="33" t="s">
        <v>11</v>
      </c>
      <c r="B310" s="33" t="s">
        <v>11</v>
      </c>
      <c r="C310" s="33" t="s">
        <v>18</v>
      </c>
      <c r="D310" s="33" t="s">
        <v>11</v>
      </c>
      <c r="E310" s="33" t="s">
        <v>21</v>
      </c>
      <c r="F310" s="33" t="s">
        <v>11</v>
      </c>
      <c r="G310" s="33" t="s">
        <v>20</v>
      </c>
      <c r="H310" s="33" t="s">
        <v>11</v>
      </c>
      <c r="I310" s="33" t="s">
        <v>19</v>
      </c>
      <c r="J310" s="33" t="s">
        <v>12</v>
      </c>
      <c r="K310" s="33" t="s">
        <v>27</v>
      </c>
      <c r="L310" s="33" t="s">
        <v>23</v>
      </c>
      <c r="M310" s="33" t="s">
        <v>12</v>
      </c>
      <c r="N310" s="33" t="s">
        <v>12</v>
      </c>
      <c r="O310" s="33"/>
      <c r="P310" s="33"/>
      <c r="Q310" s="33"/>
      <c r="R310" s="132"/>
      <c r="S310" s="129"/>
      <c r="T310" s="36">
        <v>7870.9</v>
      </c>
      <c r="U310" s="36"/>
      <c r="V310" s="36"/>
      <c r="W310" s="36"/>
      <c r="X310" s="36"/>
      <c r="Y310" s="103"/>
      <c r="Z310" s="37">
        <f>T310+U310+V310+W310+X310+Y310</f>
        <v>7870.9</v>
      </c>
      <c r="AA310" s="35">
        <v>2017</v>
      </c>
    </row>
    <row r="311" spans="1:31" x14ac:dyDescent="0.25">
      <c r="A311" s="33" t="s">
        <v>11</v>
      </c>
      <c r="B311" s="33" t="s">
        <v>11</v>
      </c>
      <c r="C311" s="33" t="s">
        <v>18</v>
      </c>
      <c r="D311" s="33" t="s">
        <v>11</v>
      </c>
      <c r="E311" s="33" t="s">
        <v>21</v>
      </c>
      <c r="F311" s="33" t="s">
        <v>11</v>
      </c>
      <c r="G311" s="33" t="s">
        <v>20</v>
      </c>
      <c r="H311" s="33" t="s">
        <v>11</v>
      </c>
      <c r="I311" s="33" t="s">
        <v>19</v>
      </c>
      <c r="J311" s="33" t="s">
        <v>12</v>
      </c>
      <c r="K311" s="33" t="s">
        <v>11</v>
      </c>
      <c r="L311" s="33" t="s">
        <v>21</v>
      </c>
      <c r="M311" s="33" t="s">
        <v>65</v>
      </c>
      <c r="N311" s="33" t="s">
        <v>11</v>
      </c>
      <c r="O311" s="33" t="s">
        <v>13</v>
      </c>
      <c r="P311" s="33" t="s">
        <v>12</v>
      </c>
      <c r="Q311" s="33" t="s">
        <v>70</v>
      </c>
      <c r="R311" s="132"/>
      <c r="S311" s="129"/>
      <c r="T311" s="36"/>
      <c r="U311" s="36"/>
      <c r="V311" s="36">
        <v>14202</v>
      </c>
      <c r="W311" s="36"/>
      <c r="X311" s="36"/>
      <c r="Y311" s="103"/>
      <c r="Z311" s="37">
        <f>V311</f>
        <v>14202</v>
      </c>
      <c r="AA311" s="35">
        <v>2017</v>
      </c>
    </row>
    <row r="312" spans="1:31" x14ac:dyDescent="0.25">
      <c r="A312" s="33" t="s">
        <v>11</v>
      </c>
      <c r="B312" s="33" t="s">
        <v>11</v>
      </c>
      <c r="C312" s="33" t="s">
        <v>18</v>
      </c>
      <c r="D312" s="33" t="s">
        <v>11</v>
      </c>
      <c r="E312" s="33" t="s">
        <v>21</v>
      </c>
      <c r="F312" s="33" t="s">
        <v>11</v>
      </c>
      <c r="G312" s="33" t="s">
        <v>20</v>
      </c>
      <c r="H312" s="33" t="s">
        <v>11</v>
      </c>
      <c r="I312" s="33" t="s">
        <v>19</v>
      </c>
      <c r="J312" s="33" t="s">
        <v>12</v>
      </c>
      <c r="K312" s="33" t="s">
        <v>11</v>
      </c>
      <c r="L312" s="33" t="s">
        <v>21</v>
      </c>
      <c r="M312" s="33" t="s">
        <v>12</v>
      </c>
      <c r="N312" s="33" t="s">
        <v>11</v>
      </c>
      <c r="O312" s="33" t="s">
        <v>13</v>
      </c>
      <c r="P312" s="33" t="s">
        <v>12</v>
      </c>
      <c r="Q312" s="33" t="s">
        <v>73</v>
      </c>
      <c r="R312" s="132"/>
      <c r="S312" s="129"/>
      <c r="T312" s="36"/>
      <c r="U312" s="36"/>
      <c r="V312" s="36">
        <v>36700.800000000003</v>
      </c>
      <c r="W312" s="36"/>
      <c r="X312" s="36"/>
      <c r="Y312" s="103"/>
      <c r="Z312" s="37">
        <f>V312</f>
        <v>36700.800000000003</v>
      </c>
      <c r="AA312" s="35">
        <v>2017</v>
      </c>
    </row>
    <row r="313" spans="1:31" x14ac:dyDescent="0.25">
      <c r="A313" s="33" t="s">
        <v>11</v>
      </c>
      <c r="B313" s="33" t="s">
        <v>11</v>
      </c>
      <c r="C313" s="33" t="s">
        <v>18</v>
      </c>
      <c r="D313" s="33" t="s">
        <v>11</v>
      </c>
      <c r="E313" s="33" t="s">
        <v>21</v>
      </c>
      <c r="F313" s="33" t="s">
        <v>11</v>
      </c>
      <c r="G313" s="33" t="s">
        <v>20</v>
      </c>
      <c r="H313" s="33" t="s">
        <v>11</v>
      </c>
      <c r="I313" s="33" t="s">
        <v>19</v>
      </c>
      <c r="J313" s="33" t="s">
        <v>12</v>
      </c>
      <c r="K313" s="33" t="s">
        <v>11</v>
      </c>
      <c r="L313" s="33" t="s">
        <v>21</v>
      </c>
      <c r="M313" s="33" t="s">
        <v>12</v>
      </c>
      <c r="N313" s="33" t="s">
        <v>11</v>
      </c>
      <c r="O313" s="33" t="s">
        <v>27</v>
      </c>
      <c r="P313" s="33" t="s">
        <v>12</v>
      </c>
      <c r="Q313" s="33" t="s">
        <v>73</v>
      </c>
      <c r="R313" s="133"/>
      <c r="S313" s="130"/>
      <c r="T313" s="36"/>
      <c r="U313" s="36"/>
      <c r="V313" s="36">
        <v>450</v>
      </c>
      <c r="W313" s="36"/>
      <c r="X313" s="36"/>
      <c r="Y313" s="103"/>
      <c r="Z313" s="37">
        <f>V313</f>
        <v>450</v>
      </c>
      <c r="AA313" s="35">
        <v>2017</v>
      </c>
    </row>
    <row r="314" spans="1:31" ht="60" x14ac:dyDescent="0.25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12" t="s">
        <v>184</v>
      </c>
      <c r="S314" s="10" t="s">
        <v>41</v>
      </c>
      <c r="T314" s="8">
        <f>3.9+3.4</f>
        <v>7.3</v>
      </c>
      <c r="U314" s="8">
        <v>7.4</v>
      </c>
      <c r="V314" s="8">
        <v>33.799999999999997</v>
      </c>
      <c r="W314" s="8"/>
      <c r="X314" s="8"/>
      <c r="Y314" s="99"/>
      <c r="Z314" s="5">
        <f>T314+U314+V314+W314+X314+Y314</f>
        <v>48.5</v>
      </c>
      <c r="AA314" s="10">
        <v>2017</v>
      </c>
    </row>
    <row r="315" spans="1:31" s="1" customFormat="1" x14ac:dyDescent="0.25">
      <c r="A315" s="33" t="s">
        <v>11</v>
      </c>
      <c r="B315" s="33" t="s">
        <v>11</v>
      </c>
      <c r="C315" s="33" t="s">
        <v>23</v>
      </c>
      <c r="D315" s="33" t="s">
        <v>11</v>
      </c>
      <c r="E315" s="33" t="s">
        <v>21</v>
      </c>
      <c r="F315" s="33" t="s">
        <v>11</v>
      </c>
      <c r="G315" s="33" t="s">
        <v>20</v>
      </c>
      <c r="H315" s="33" t="s">
        <v>11</v>
      </c>
      <c r="I315" s="33" t="s">
        <v>19</v>
      </c>
      <c r="J315" s="33" t="s">
        <v>12</v>
      </c>
      <c r="K315" s="33" t="s">
        <v>11</v>
      </c>
      <c r="L315" s="33" t="s">
        <v>11</v>
      </c>
      <c r="M315" s="33" t="s">
        <v>11</v>
      </c>
      <c r="N315" s="33" t="s">
        <v>11</v>
      </c>
      <c r="O315" s="33" t="s">
        <v>11</v>
      </c>
      <c r="P315" s="33" t="s">
        <v>11</v>
      </c>
      <c r="Q315" s="33" t="s">
        <v>11</v>
      </c>
      <c r="R315" s="131" t="s">
        <v>180</v>
      </c>
      <c r="S315" s="128" t="s">
        <v>40</v>
      </c>
      <c r="T315" s="37">
        <f>T316+T317</f>
        <v>22852.199999999997</v>
      </c>
      <c r="U315" s="37">
        <f>U316+U317</f>
        <v>5200.3</v>
      </c>
      <c r="V315" s="37">
        <f>V316+V317+V318+V319+V320</f>
        <v>23573.4</v>
      </c>
      <c r="W315" s="37"/>
      <c r="X315" s="37"/>
      <c r="Y315" s="102"/>
      <c r="Z315" s="37">
        <f>Z316+Z317+Z318+Z319+Z320</f>
        <v>51625.9</v>
      </c>
      <c r="AA315" s="35">
        <v>2017</v>
      </c>
      <c r="AB315" s="112"/>
      <c r="AC315" s="82"/>
      <c r="AD315" s="83"/>
      <c r="AE315" s="84"/>
    </row>
    <row r="316" spans="1:31" s="1" customFormat="1" x14ac:dyDescent="0.25">
      <c r="A316" s="33" t="s">
        <v>11</v>
      </c>
      <c r="B316" s="33" t="s">
        <v>11</v>
      </c>
      <c r="C316" s="33" t="s">
        <v>23</v>
      </c>
      <c r="D316" s="33" t="s">
        <v>11</v>
      </c>
      <c r="E316" s="33" t="s">
        <v>21</v>
      </c>
      <c r="F316" s="33" t="s">
        <v>11</v>
      </c>
      <c r="G316" s="33" t="s">
        <v>20</v>
      </c>
      <c r="H316" s="33" t="s">
        <v>11</v>
      </c>
      <c r="I316" s="33" t="s">
        <v>19</v>
      </c>
      <c r="J316" s="33" t="s">
        <v>12</v>
      </c>
      <c r="K316" s="33" t="s">
        <v>11</v>
      </c>
      <c r="L316" s="33" t="s">
        <v>21</v>
      </c>
      <c r="M316" s="33" t="s">
        <v>11</v>
      </c>
      <c r="N316" s="33" t="s">
        <v>11</v>
      </c>
      <c r="O316" s="33" t="s">
        <v>11</v>
      </c>
      <c r="P316" s="33" t="s">
        <v>11</v>
      </c>
      <c r="Q316" s="33" t="s">
        <v>11</v>
      </c>
      <c r="R316" s="132"/>
      <c r="S316" s="129"/>
      <c r="T316" s="36">
        <f>2580.4+9582.8+1918.3</f>
        <v>14081.499999999998</v>
      </c>
      <c r="U316" s="36">
        <f>8000-1614-28.9-1156.8</f>
        <v>5200.3</v>
      </c>
      <c r="V316" s="36">
        <f>1450.1-500</f>
        <v>950.09999999999991</v>
      </c>
      <c r="W316" s="36"/>
      <c r="X316" s="36"/>
      <c r="Y316" s="103"/>
      <c r="Z316" s="37">
        <f>T316+U316+V316+W316+X316+Y316</f>
        <v>20231.899999999998</v>
      </c>
      <c r="AA316" s="35">
        <v>2017</v>
      </c>
      <c r="AB316" s="112"/>
      <c r="AC316" s="82"/>
      <c r="AD316" s="83"/>
      <c r="AE316" s="84"/>
    </row>
    <row r="317" spans="1:31" s="1" customFormat="1" x14ac:dyDescent="0.25">
      <c r="A317" s="33" t="s">
        <v>11</v>
      </c>
      <c r="B317" s="33" t="s">
        <v>11</v>
      </c>
      <c r="C317" s="33" t="s">
        <v>23</v>
      </c>
      <c r="D317" s="33" t="s">
        <v>11</v>
      </c>
      <c r="E317" s="33" t="s">
        <v>21</v>
      </c>
      <c r="F317" s="33" t="s">
        <v>11</v>
      </c>
      <c r="G317" s="33" t="s">
        <v>20</v>
      </c>
      <c r="H317" s="33" t="s">
        <v>11</v>
      </c>
      <c r="I317" s="33" t="s">
        <v>19</v>
      </c>
      <c r="J317" s="33" t="s">
        <v>12</v>
      </c>
      <c r="K317" s="33" t="s">
        <v>27</v>
      </c>
      <c r="L317" s="33" t="s">
        <v>23</v>
      </c>
      <c r="M317" s="33" t="s">
        <v>12</v>
      </c>
      <c r="N317" s="33" t="s">
        <v>12</v>
      </c>
      <c r="O317" s="33"/>
      <c r="P317" s="33"/>
      <c r="Q317" s="33"/>
      <c r="R317" s="132"/>
      <c r="S317" s="129"/>
      <c r="T317" s="36">
        <v>8770.7000000000007</v>
      </c>
      <c r="U317" s="36"/>
      <c r="V317" s="36"/>
      <c r="W317" s="36"/>
      <c r="X317" s="36"/>
      <c r="Y317" s="103"/>
      <c r="Z317" s="37">
        <f>T317+U317+V317+W317+X317+Y317</f>
        <v>8770.7000000000007</v>
      </c>
      <c r="AA317" s="35">
        <v>2017</v>
      </c>
      <c r="AB317" s="111"/>
      <c r="AC317" s="82"/>
      <c r="AD317" s="83"/>
      <c r="AE317" s="84"/>
    </row>
    <row r="318" spans="1:31" s="1" customFormat="1" x14ac:dyDescent="0.25">
      <c r="A318" s="33" t="s">
        <v>11</v>
      </c>
      <c r="B318" s="33" t="s">
        <v>11</v>
      </c>
      <c r="C318" s="33" t="s">
        <v>23</v>
      </c>
      <c r="D318" s="33" t="s">
        <v>11</v>
      </c>
      <c r="E318" s="33" t="s">
        <v>21</v>
      </c>
      <c r="F318" s="33" t="s">
        <v>11</v>
      </c>
      <c r="G318" s="33" t="s">
        <v>20</v>
      </c>
      <c r="H318" s="33" t="s">
        <v>11</v>
      </c>
      <c r="I318" s="33" t="s">
        <v>19</v>
      </c>
      <c r="J318" s="33" t="s">
        <v>12</v>
      </c>
      <c r="K318" s="33" t="s">
        <v>11</v>
      </c>
      <c r="L318" s="33" t="s">
        <v>21</v>
      </c>
      <c r="M318" s="33" t="s">
        <v>65</v>
      </c>
      <c r="N318" s="33" t="s">
        <v>11</v>
      </c>
      <c r="O318" s="33" t="s">
        <v>13</v>
      </c>
      <c r="P318" s="33" t="s">
        <v>12</v>
      </c>
      <c r="Q318" s="33" t="s">
        <v>70</v>
      </c>
      <c r="R318" s="132"/>
      <c r="S318" s="129"/>
      <c r="T318" s="36"/>
      <c r="U318" s="36"/>
      <c r="V318" s="36">
        <f>8564-8520.6</f>
        <v>43.399999999999636</v>
      </c>
      <c r="W318" s="36"/>
      <c r="X318" s="36"/>
      <c r="Y318" s="103"/>
      <c r="Z318" s="37">
        <f>V318</f>
        <v>43.399999999999636</v>
      </c>
      <c r="AA318" s="35">
        <v>2017</v>
      </c>
      <c r="AB318" s="111"/>
      <c r="AC318" s="82"/>
      <c r="AD318" s="83"/>
      <c r="AE318" s="84"/>
    </row>
    <row r="319" spans="1:31" s="1" customFormat="1" x14ac:dyDescent="0.25">
      <c r="A319" s="33" t="s">
        <v>11</v>
      </c>
      <c r="B319" s="33" t="s">
        <v>11</v>
      </c>
      <c r="C319" s="33" t="s">
        <v>23</v>
      </c>
      <c r="D319" s="33" t="s">
        <v>11</v>
      </c>
      <c r="E319" s="33" t="s">
        <v>21</v>
      </c>
      <c r="F319" s="33" t="s">
        <v>11</v>
      </c>
      <c r="G319" s="33" t="s">
        <v>20</v>
      </c>
      <c r="H319" s="33" t="s">
        <v>11</v>
      </c>
      <c r="I319" s="33" t="s">
        <v>19</v>
      </c>
      <c r="J319" s="33" t="s">
        <v>12</v>
      </c>
      <c r="K319" s="33" t="s">
        <v>11</v>
      </c>
      <c r="L319" s="33" t="s">
        <v>21</v>
      </c>
      <c r="M319" s="33" t="s">
        <v>12</v>
      </c>
      <c r="N319" s="33" t="s">
        <v>11</v>
      </c>
      <c r="O319" s="33" t="s">
        <v>13</v>
      </c>
      <c r="P319" s="33" t="s">
        <v>12</v>
      </c>
      <c r="Q319" s="33" t="s">
        <v>73</v>
      </c>
      <c r="R319" s="132"/>
      <c r="S319" s="129"/>
      <c r="T319" s="36"/>
      <c r="U319" s="36"/>
      <c r="V319" s="36">
        <v>22129.9</v>
      </c>
      <c r="W319" s="36"/>
      <c r="X319" s="36"/>
      <c r="Y319" s="103"/>
      <c r="Z319" s="37">
        <f>V319</f>
        <v>22129.9</v>
      </c>
      <c r="AA319" s="35">
        <v>2017</v>
      </c>
      <c r="AB319" s="111"/>
      <c r="AC319" s="82"/>
      <c r="AD319" s="83"/>
      <c r="AE319" s="84"/>
    </row>
    <row r="320" spans="1:31" x14ac:dyDescent="0.25">
      <c r="A320" s="33" t="s">
        <v>11</v>
      </c>
      <c r="B320" s="33" t="s">
        <v>11</v>
      </c>
      <c r="C320" s="33" t="s">
        <v>23</v>
      </c>
      <c r="D320" s="33" t="s">
        <v>11</v>
      </c>
      <c r="E320" s="33" t="s">
        <v>21</v>
      </c>
      <c r="F320" s="33" t="s">
        <v>11</v>
      </c>
      <c r="G320" s="33" t="s">
        <v>20</v>
      </c>
      <c r="H320" s="33" t="s">
        <v>11</v>
      </c>
      <c r="I320" s="33" t="s">
        <v>19</v>
      </c>
      <c r="J320" s="33" t="s">
        <v>12</v>
      </c>
      <c r="K320" s="33" t="s">
        <v>11</v>
      </c>
      <c r="L320" s="33" t="s">
        <v>21</v>
      </c>
      <c r="M320" s="33" t="s">
        <v>12</v>
      </c>
      <c r="N320" s="33" t="s">
        <v>11</v>
      </c>
      <c r="O320" s="33" t="s">
        <v>27</v>
      </c>
      <c r="P320" s="33" t="s">
        <v>12</v>
      </c>
      <c r="Q320" s="33" t="s">
        <v>73</v>
      </c>
      <c r="R320" s="133"/>
      <c r="S320" s="130"/>
      <c r="T320" s="36"/>
      <c r="U320" s="36"/>
      <c r="V320" s="36">
        <v>450</v>
      </c>
      <c r="W320" s="36"/>
      <c r="X320" s="36"/>
      <c r="Y320" s="103"/>
      <c r="Z320" s="37">
        <f>V320</f>
        <v>450</v>
      </c>
      <c r="AA320" s="35">
        <v>2017</v>
      </c>
    </row>
    <row r="321" spans="1:32" ht="60" x14ac:dyDescent="0.25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12" t="s">
        <v>185</v>
      </c>
      <c r="S321" s="10" t="s">
        <v>41</v>
      </c>
      <c r="T321" s="8">
        <v>17.8</v>
      </c>
      <c r="U321" s="8">
        <v>5.6</v>
      </c>
      <c r="V321" s="8">
        <v>20.6</v>
      </c>
      <c r="W321" s="8"/>
      <c r="X321" s="8"/>
      <c r="Y321" s="99"/>
      <c r="Z321" s="5">
        <f>T321+U321+V321+W321+X321+Y321</f>
        <v>44</v>
      </c>
      <c r="AA321" s="10">
        <v>2017</v>
      </c>
    </row>
    <row r="322" spans="1:32" s="31" customFormat="1" ht="62.45" customHeight="1" x14ac:dyDescent="0.25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4" t="s">
        <v>186</v>
      </c>
      <c r="S322" s="35" t="s">
        <v>31</v>
      </c>
      <c r="T322" s="39">
        <v>1</v>
      </c>
      <c r="U322" s="39">
        <v>1</v>
      </c>
      <c r="V322" s="39">
        <v>1</v>
      </c>
      <c r="W322" s="39"/>
      <c r="X322" s="39"/>
      <c r="Y322" s="107"/>
      <c r="Z322" s="39">
        <v>1</v>
      </c>
      <c r="AA322" s="35">
        <v>2017</v>
      </c>
      <c r="AB322" s="78"/>
      <c r="AC322" s="87"/>
      <c r="AD322" s="88"/>
      <c r="AE322" s="89"/>
      <c r="AF322" s="26"/>
    </row>
    <row r="323" spans="1:32" s="31" customFormat="1" ht="39.6" customHeight="1" x14ac:dyDescent="0.25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12" t="s">
        <v>187</v>
      </c>
      <c r="S323" s="10" t="s">
        <v>36</v>
      </c>
      <c r="T323" s="14">
        <f>15+12+42+10</f>
        <v>79</v>
      </c>
      <c r="U323" s="14">
        <f>11+15+84+21</f>
        <v>131</v>
      </c>
      <c r="V323" s="14">
        <f>55+15+30+70</f>
        <v>170</v>
      </c>
      <c r="W323" s="14"/>
      <c r="X323" s="14"/>
      <c r="Y323" s="100"/>
      <c r="Z323" s="6">
        <f>T323+U323+V323+W323+X323+Y323</f>
        <v>380</v>
      </c>
      <c r="AA323" s="10">
        <v>2017</v>
      </c>
      <c r="AB323" s="78"/>
      <c r="AC323" s="87"/>
      <c r="AD323" s="88"/>
      <c r="AE323" s="89"/>
      <c r="AF323" s="26"/>
    </row>
    <row r="324" spans="1:32" s="31" customFormat="1" x14ac:dyDescent="0.25">
      <c r="A324" s="33" t="s">
        <v>11</v>
      </c>
      <c r="B324" s="33" t="s">
        <v>11</v>
      </c>
      <c r="C324" s="33" t="s">
        <v>18</v>
      </c>
      <c r="D324" s="33" t="s">
        <v>11</v>
      </c>
      <c r="E324" s="33" t="s">
        <v>21</v>
      </c>
      <c r="F324" s="33" t="s">
        <v>11</v>
      </c>
      <c r="G324" s="33" t="s">
        <v>20</v>
      </c>
      <c r="H324" s="33" t="s">
        <v>11</v>
      </c>
      <c r="I324" s="33" t="s">
        <v>19</v>
      </c>
      <c r="J324" s="33" t="s">
        <v>12</v>
      </c>
      <c r="K324" s="33" t="s">
        <v>11</v>
      </c>
      <c r="L324" s="33" t="s">
        <v>11</v>
      </c>
      <c r="M324" s="33" t="s">
        <v>11</v>
      </c>
      <c r="N324" s="33" t="s">
        <v>11</v>
      </c>
      <c r="O324" s="33" t="s">
        <v>11</v>
      </c>
      <c r="P324" s="33" t="s">
        <v>11</v>
      </c>
      <c r="Q324" s="33" t="s">
        <v>11</v>
      </c>
      <c r="R324" s="131" t="s">
        <v>188</v>
      </c>
      <c r="S324" s="128" t="s">
        <v>40</v>
      </c>
      <c r="T324" s="39"/>
      <c r="U324" s="37">
        <f>U325+U326</f>
        <v>981</v>
      </c>
      <c r="V324" s="40"/>
      <c r="W324" s="40"/>
      <c r="X324" s="40"/>
      <c r="Y324" s="108"/>
      <c r="Z324" s="37">
        <f t="shared" ref="Z324:Z335" si="33">U324</f>
        <v>981</v>
      </c>
      <c r="AA324" s="35">
        <v>2016</v>
      </c>
      <c r="AB324" s="111"/>
      <c r="AC324" s="87"/>
      <c r="AD324" s="88"/>
      <c r="AE324" s="89"/>
      <c r="AF324" s="26"/>
    </row>
    <row r="325" spans="1:32" s="31" customFormat="1" x14ac:dyDescent="0.25">
      <c r="A325" s="33" t="s">
        <v>11</v>
      </c>
      <c r="B325" s="33" t="s">
        <v>11</v>
      </c>
      <c r="C325" s="33" t="s">
        <v>18</v>
      </c>
      <c r="D325" s="33" t="s">
        <v>11</v>
      </c>
      <c r="E325" s="33" t="s">
        <v>21</v>
      </c>
      <c r="F325" s="33" t="s">
        <v>11</v>
      </c>
      <c r="G325" s="33" t="s">
        <v>20</v>
      </c>
      <c r="H325" s="33" t="s">
        <v>11</v>
      </c>
      <c r="I325" s="33" t="s">
        <v>19</v>
      </c>
      <c r="J325" s="33" t="s">
        <v>12</v>
      </c>
      <c r="K325" s="33" t="s">
        <v>11</v>
      </c>
      <c r="L325" s="33" t="s">
        <v>21</v>
      </c>
      <c r="M325" s="33" t="s">
        <v>65</v>
      </c>
      <c r="N325" s="33" t="s">
        <v>11</v>
      </c>
      <c r="O325" s="33" t="s">
        <v>21</v>
      </c>
      <c r="P325" s="33" t="s">
        <v>22</v>
      </c>
      <c r="Q325" s="33" t="s">
        <v>66</v>
      </c>
      <c r="R325" s="132"/>
      <c r="S325" s="129"/>
      <c r="T325" s="39"/>
      <c r="U325" s="36">
        <f>321+232+52-24</f>
        <v>581</v>
      </c>
      <c r="V325" s="39"/>
      <c r="W325" s="39"/>
      <c r="X325" s="39"/>
      <c r="Y325" s="107"/>
      <c r="Z325" s="37">
        <f t="shared" si="33"/>
        <v>581</v>
      </c>
      <c r="AA325" s="35">
        <v>2016</v>
      </c>
      <c r="AB325" s="78"/>
      <c r="AC325" s="87"/>
      <c r="AD325" s="88"/>
      <c r="AE325" s="89"/>
      <c r="AF325" s="26"/>
    </row>
    <row r="326" spans="1:32" s="31" customFormat="1" x14ac:dyDescent="0.25">
      <c r="A326" s="33" t="s">
        <v>11</v>
      </c>
      <c r="B326" s="33" t="s">
        <v>11</v>
      </c>
      <c r="C326" s="33" t="s">
        <v>18</v>
      </c>
      <c r="D326" s="33" t="s">
        <v>11</v>
      </c>
      <c r="E326" s="33" t="s">
        <v>21</v>
      </c>
      <c r="F326" s="33" t="s">
        <v>11</v>
      </c>
      <c r="G326" s="33" t="s">
        <v>20</v>
      </c>
      <c r="H326" s="33" t="s">
        <v>11</v>
      </c>
      <c r="I326" s="33" t="s">
        <v>19</v>
      </c>
      <c r="J326" s="33" t="s">
        <v>12</v>
      </c>
      <c r="K326" s="33" t="s">
        <v>11</v>
      </c>
      <c r="L326" s="33" t="s">
        <v>21</v>
      </c>
      <c r="M326" s="33" t="s">
        <v>12</v>
      </c>
      <c r="N326" s="33" t="s">
        <v>11</v>
      </c>
      <c r="O326" s="33" t="s">
        <v>21</v>
      </c>
      <c r="P326" s="33" t="s">
        <v>22</v>
      </c>
      <c r="Q326" s="33" t="s">
        <v>66</v>
      </c>
      <c r="R326" s="133"/>
      <c r="S326" s="130"/>
      <c r="T326" s="39"/>
      <c r="U326" s="36">
        <v>400</v>
      </c>
      <c r="V326" s="39"/>
      <c r="W326" s="39"/>
      <c r="X326" s="39"/>
      <c r="Y326" s="107"/>
      <c r="Z326" s="37">
        <f t="shared" si="33"/>
        <v>400</v>
      </c>
      <c r="AA326" s="35">
        <v>2016</v>
      </c>
      <c r="AB326" s="78"/>
      <c r="AC326" s="87"/>
      <c r="AD326" s="88"/>
      <c r="AE326" s="89"/>
      <c r="AF326" s="26"/>
    </row>
    <row r="327" spans="1:32" s="31" customFormat="1" ht="30" x14ac:dyDescent="0.25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12" t="s">
        <v>189</v>
      </c>
      <c r="S327" s="10" t="s">
        <v>41</v>
      </c>
      <c r="T327" s="14"/>
      <c r="U327" s="8">
        <v>1.6</v>
      </c>
      <c r="V327" s="8"/>
      <c r="W327" s="8"/>
      <c r="X327" s="8"/>
      <c r="Y327" s="99"/>
      <c r="Z327" s="5">
        <f t="shared" si="33"/>
        <v>1.6</v>
      </c>
      <c r="AA327" s="10">
        <v>2016</v>
      </c>
      <c r="AB327" s="78"/>
      <c r="AC327" s="87"/>
      <c r="AD327" s="88"/>
      <c r="AE327" s="89"/>
      <c r="AF327" s="26"/>
    </row>
    <row r="328" spans="1:32" s="31" customFormat="1" x14ac:dyDescent="0.25">
      <c r="A328" s="33" t="s">
        <v>11</v>
      </c>
      <c r="B328" s="33" t="s">
        <v>11</v>
      </c>
      <c r="C328" s="33" t="s">
        <v>18</v>
      </c>
      <c r="D328" s="33" t="s">
        <v>11</v>
      </c>
      <c r="E328" s="33" t="s">
        <v>21</v>
      </c>
      <c r="F328" s="33" t="s">
        <v>11</v>
      </c>
      <c r="G328" s="33" t="s">
        <v>20</v>
      </c>
      <c r="H328" s="33" t="s">
        <v>11</v>
      </c>
      <c r="I328" s="33" t="s">
        <v>19</v>
      </c>
      <c r="J328" s="33" t="s">
        <v>12</v>
      </c>
      <c r="K328" s="33" t="s">
        <v>11</v>
      </c>
      <c r="L328" s="33" t="s">
        <v>11</v>
      </c>
      <c r="M328" s="33" t="s">
        <v>11</v>
      </c>
      <c r="N328" s="33" t="s">
        <v>11</v>
      </c>
      <c r="O328" s="33" t="s">
        <v>11</v>
      </c>
      <c r="P328" s="33" t="s">
        <v>11</v>
      </c>
      <c r="Q328" s="33" t="s">
        <v>11</v>
      </c>
      <c r="R328" s="131" t="s">
        <v>190</v>
      </c>
      <c r="S328" s="128" t="s">
        <v>40</v>
      </c>
      <c r="T328" s="39"/>
      <c r="U328" s="37">
        <f>U329+U330</f>
        <v>207</v>
      </c>
      <c r="V328" s="40"/>
      <c r="W328" s="40"/>
      <c r="X328" s="40"/>
      <c r="Y328" s="108"/>
      <c r="Z328" s="37">
        <f t="shared" si="33"/>
        <v>207</v>
      </c>
      <c r="AA328" s="35">
        <v>2016</v>
      </c>
      <c r="AB328" s="78"/>
      <c r="AC328" s="87"/>
      <c r="AD328" s="88"/>
      <c r="AE328" s="89"/>
      <c r="AF328" s="26"/>
    </row>
    <row r="329" spans="1:32" s="31" customFormat="1" x14ac:dyDescent="0.25">
      <c r="A329" s="33" t="s">
        <v>11</v>
      </c>
      <c r="B329" s="33" t="s">
        <v>11</v>
      </c>
      <c r="C329" s="33" t="s">
        <v>18</v>
      </c>
      <c r="D329" s="33" t="s">
        <v>11</v>
      </c>
      <c r="E329" s="33" t="s">
        <v>21</v>
      </c>
      <c r="F329" s="33" t="s">
        <v>11</v>
      </c>
      <c r="G329" s="33" t="s">
        <v>20</v>
      </c>
      <c r="H329" s="33" t="s">
        <v>11</v>
      </c>
      <c r="I329" s="33" t="s">
        <v>19</v>
      </c>
      <c r="J329" s="33" t="s">
        <v>12</v>
      </c>
      <c r="K329" s="33" t="s">
        <v>11</v>
      </c>
      <c r="L329" s="33" t="s">
        <v>21</v>
      </c>
      <c r="M329" s="33" t="s">
        <v>65</v>
      </c>
      <c r="N329" s="33" t="s">
        <v>11</v>
      </c>
      <c r="O329" s="33" t="s">
        <v>21</v>
      </c>
      <c r="P329" s="33" t="s">
        <v>22</v>
      </c>
      <c r="Q329" s="33" t="s">
        <v>66</v>
      </c>
      <c r="R329" s="132"/>
      <c r="S329" s="129"/>
      <c r="T329" s="39"/>
      <c r="U329" s="36">
        <f>65.6+41.4+17.2</f>
        <v>124.2</v>
      </c>
      <c r="V329" s="39"/>
      <c r="W329" s="39"/>
      <c r="X329" s="39"/>
      <c r="Y329" s="107"/>
      <c r="Z329" s="37">
        <f t="shared" si="33"/>
        <v>124.2</v>
      </c>
      <c r="AA329" s="35">
        <v>2016</v>
      </c>
      <c r="AB329" s="78"/>
      <c r="AC329" s="87"/>
      <c r="AD329" s="88"/>
      <c r="AE329" s="89"/>
      <c r="AF329" s="26"/>
    </row>
    <row r="330" spans="1:32" s="31" customFormat="1" x14ac:dyDescent="0.25">
      <c r="A330" s="33" t="s">
        <v>11</v>
      </c>
      <c r="B330" s="33" t="s">
        <v>11</v>
      </c>
      <c r="C330" s="33" t="s">
        <v>18</v>
      </c>
      <c r="D330" s="33" t="s">
        <v>11</v>
      </c>
      <c r="E330" s="33" t="s">
        <v>21</v>
      </c>
      <c r="F330" s="33" t="s">
        <v>11</v>
      </c>
      <c r="G330" s="33" t="s">
        <v>20</v>
      </c>
      <c r="H330" s="33" t="s">
        <v>11</v>
      </c>
      <c r="I330" s="33" t="s">
        <v>19</v>
      </c>
      <c r="J330" s="33" t="s">
        <v>12</v>
      </c>
      <c r="K330" s="33" t="s">
        <v>11</v>
      </c>
      <c r="L330" s="33" t="s">
        <v>21</v>
      </c>
      <c r="M330" s="33" t="s">
        <v>12</v>
      </c>
      <c r="N330" s="33" t="s">
        <v>11</v>
      </c>
      <c r="O330" s="33" t="s">
        <v>21</v>
      </c>
      <c r="P330" s="33" t="s">
        <v>22</v>
      </c>
      <c r="Q330" s="33" t="s">
        <v>66</v>
      </c>
      <c r="R330" s="133"/>
      <c r="S330" s="130"/>
      <c r="T330" s="39"/>
      <c r="U330" s="36">
        <v>82.8</v>
      </c>
      <c r="V330" s="39"/>
      <c r="W330" s="39"/>
      <c r="X330" s="39"/>
      <c r="Y330" s="107"/>
      <c r="Z330" s="37">
        <f t="shared" si="33"/>
        <v>82.8</v>
      </c>
      <c r="AA330" s="35">
        <v>2016</v>
      </c>
      <c r="AB330" s="78"/>
      <c r="AC330" s="87"/>
      <c r="AD330" s="88"/>
      <c r="AE330" s="89"/>
      <c r="AF330" s="26"/>
    </row>
    <row r="331" spans="1:32" s="31" customFormat="1" ht="30" x14ac:dyDescent="0.25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12" t="s">
        <v>191</v>
      </c>
      <c r="S331" s="10" t="s">
        <v>9</v>
      </c>
      <c r="T331" s="14"/>
      <c r="U331" s="8">
        <v>92</v>
      </c>
      <c r="V331" s="8"/>
      <c r="W331" s="8"/>
      <c r="X331" s="8"/>
      <c r="Y331" s="99"/>
      <c r="Z331" s="5">
        <f t="shared" si="33"/>
        <v>92</v>
      </c>
      <c r="AA331" s="10">
        <v>2016</v>
      </c>
      <c r="AB331" s="78"/>
      <c r="AC331" s="87"/>
      <c r="AD331" s="88"/>
      <c r="AE331" s="89"/>
      <c r="AF331" s="26"/>
    </row>
    <row r="332" spans="1:32" s="31" customFormat="1" x14ac:dyDescent="0.25">
      <c r="A332" s="33" t="s">
        <v>11</v>
      </c>
      <c r="B332" s="33" t="s">
        <v>11</v>
      </c>
      <c r="C332" s="33" t="s">
        <v>23</v>
      </c>
      <c r="D332" s="33" t="s">
        <v>11</v>
      </c>
      <c r="E332" s="33" t="s">
        <v>21</v>
      </c>
      <c r="F332" s="33" t="s">
        <v>11</v>
      </c>
      <c r="G332" s="33" t="s">
        <v>20</v>
      </c>
      <c r="H332" s="33" t="s">
        <v>11</v>
      </c>
      <c r="I332" s="33" t="s">
        <v>19</v>
      </c>
      <c r="J332" s="33" t="s">
        <v>12</v>
      </c>
      <c r="K332" s="33" t="s">
        <v>11</v>
      </c>
      <c r="L332" s="33" t="s">
        <v>11</v>
      </c>
      <c r="M332" s="33" t="s">
        <v>11</v>
      </c>
      <c r="N332" s="33" t="s">
        <v>11</v>
      </c>
      <c r="O332" s="33" t="s">
        <v>11</v>
      </c>
      <c r="P332" s="33" t="s">
        <v>11</v>
      </c>
      <c r="Q332" s="33" t="s">
        <v>11</v>
      </c>
      <c r="R332" s="131" t="s">
        <v>192</v>
      </c>
      <c r="S332" s="128" t="s">
        <v>40</v>
      </c>
      <c r="T332" s="39"/>
      <c r="U332" s="37">
        <f>U333+U334</f>
        <v>1286.2</v>
      </c>
      <c r="V332" s="40"/>
      <c r="W332" s="40"/>
      <c r="X332" s="40"/>
      <c r="Y332" s="108"/>
      <c r="Z332" s="37">
        <f t="shared" si="33"/>
        <v>1286.2</v>
      </c>
      <c r="AA332" s="35">
        <v>2016</v>
      </c>
      <c r="AB332" s="78"/>
      <c r="AC332" s="87"/>
      <c r="AD332" s="88"/>
      <c r="AE332" s="89"/>
      <c r="AF332" s="26"/>
    </row>
    <row r="333" spans="1:32" s="31" customFormat="1" x14ac:dyDescent="0.25">
      <c r="A333" s="33" t="s">
        <v>11</v>
      </c>
      <c r="B333" s="33" t="s">
        <v>11</v>
      </c>
      <c r="C333" s="33" t="s">
        <v>23</v>
      </c>
      <c r="D333" s="33" t="s">
        <v>11</v>
      </c>
      <c r="E333" s="33" t="s">
        <v>21</v>
      </c>
      <c r="F333" s="33" t="s">
        <v>11</v>
      </c>
      <c r="G333" s="33" t="s">
        <v>20</v>
      </c>
      <c r="H333" s="33" t="s">
        <v>11</v>
      </c>
      <c r="I333" s="33" t="s">
        <v>19</v>
      </c>
      <c r="J333" s="33" t="s">
        <v>12</v>
      </c>
      <c r="K333" s="33" t="s">
        <v>11</v>
      </c>
      <c r="L333" s="33" t="s">
        <v>21</v>
      </c>
      <c r="M333" s="33" t="s">
        <v>65</v>
      </c>
      <c r="N333" s="33" t="s">
        <v>11</v>
      </c>
      <c r="O333" s="33" t="s">
        <v>21</v>
      </c>
      <c r="P333" s="33" t="s">
        <v>22</v>
      </c>
      <c r="Q333" s="33" t="s">
        <v>66</v>
      </c>
      <c r="R333" s="132"/>
      <c r="S333" s="129"/>
      <c r="T333" s="39"/>
      <c r="U333" s="36">
        <f>400+476.2+10</f>
        <v>886.2</v>
      </c>
      <c r="V333" s="39"/>
      <c r="W333" s="39"/>
      <c r="X333" s="39"/>
      <c r="Y333" s="107"/>
      <c r="Z333" s="37">
        <f t="shared" si="33"/>
        <v>886.2</v>
      </c>
      <c r="AA333" s="35">
        <v>2016</v>
      </c>
      <c r="AB333" s="78"/>
      <c r="AC333" s="87"/>
      <c r="AD333" s="88"/>
      <c r="AE333" s="89"/>
      <c r="AF333" s="26"/>
    </row>
    <row r="334" spans="1:32" s="31" customFormat="1" x14ac:dyDescent="0.25">
      <c r="A334" s="33" t="s">
        <v>11</v>
      </c>
      <c r="B334" s="33" t="s">
        <v>11</v>
      </c>
      <c r="C334" s="33" t="s">
        <v>23</v>
      </c>
      <c r="D334" s="33" t="s">
        <v>11</v>
      </c>
      <c r="E334" s="33" t="s">
        <v>21</v>
      </c>
      <c r="F334" s="33" t="s">
        <v>11</v>
      </c>
      <c r="G334" s="33" t="s">
        <v>20</v>
      </c>
      <c r="H334" s="33" t="s">
        <v>11</v>
      </c>
      <c r="I334" s="33" t="s">
        <v>19</v>
      </c>
      <c r="J334" s="33" t="s">
        <v>12</v>
      </c>
      <c r="K334" s="33" t="s">
        <v>11</v>
      </c>
      <c r="L334" s="33" t="s">
        <v>21</v>
      </c>
      <c r="M334" s="33" t="s">
        <v>12</v>
      </c>
      <c r="N334" s="33" t="s">
        <v>11</v>
      </c>
      <c r="O334" s="33" t="s">
        <v>21</v>
      </c>
      <c r="P334" s="33" t="s">
        <v>22</v>
      </c>
      <c r="Q334" s="33" t="s">
        <v>66</v>
      </c>
      <c r="R334" s="133"/>
      <c r="S334" s="130"/>
      <c r="T334" s="39" t="s">
        <v>68</v>
      </c>
      <c r="U334" s="36">
        <v>400</v>
      </c>
      <c r="V334" s="39"/>
      <c r="W334" s="39"/>
      <c r="X334" s="39"/>
      <c r="Y334" s="107"/>
      <c r="Z334" s="37">
        <f t="shared" si="33"/>
        <v>400</v>
      </c>
      <c r="AA334" s="35">
        <v>2016</v>
      </c>
      <c r="AB334" s="78"/>
      <c r="AC334" s="87"/>
      <c r="AD334" s="88"/>
      <c r="AE334" s="89"/>
      <c r="AF334" s="26"/>
    </row>
    <row r="335" spans="1:32" s="31" customFormat="1" ht="30" x14ac:dyDescent="0.25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12" t="s">
        <v>193</v>
      </c>
      <c r="S335" s="10" t="s">
        <v>67</v>
      </c>
      <c r="T335" s="14"/>
      <c r="U335" s="8">
        <v>873.3</v>
      </c>
      <c r="V335" s="8"/>
      <c r="W335" s="8"/>
      <c r="X335" s="8"/>
      <c r="Y335" s="99"/>
      <c r="Z335" s="5">
        <f t="shared" si="33"/>
        <v>873.3</v>
      </c>
      <c r="AA335" s="10">
        <v>2016</v>
      </c>
      <c r="AB335" s="111"/>
      <c r="AC335" s="87"/>
      <c r="AD335" s="88"/>
      <c r="AE335" s="89"/>
      <c r="AF335" s="26"/>
    </row>
    <row r="336" spans="1:32" s="31" customFormat="1" x14ac:dyDescent="0.25">
      <c r="A336" s="33" t="s">
        <v>11</v>
      </c>
      <c r="B336" s="33" t="s">
        <v>11</v>
      </c>
      <c r="C336" s="33" t="s">
        <v>21</v>
      </c>
      <c r="D336" s="35">
        <v>0</v>
      </c>
      <c r="E336" s="35">
        <v>4</v>
      </c>
      <c r="F336" s="35">
        <v>0</v>
      </c>
      <c r="G336" s="35">
        <v>9</v>
      </c>
      <c r="H336" s="33" t="s">
        <v>11</v>
      </c>
      <c r="I336" s="33" t="s">
        <v>19</v>
      </c>
      <c r="J336" s="33" t="s">
        <v>12</v>
      </c>
      <c r="K336" s="33" t="s">
        <v>11</v>
      </c>
      <c r="L336" s="33" t="s">
        <v>11</v>
      </c>
      <c r="M336" s="33" t="s">
        <v>11</v>
      </c>
      <c r="N336" s="33" t="s">
        <v>11</v>
      </c>
      <c r="O336" s="33" t="s">
        <v>11</v>
      </c>
      <c r="P336" s="33" t="s">
        <v>11</v>
      </c>
      <c r="Q336" s="33" t="s">
        <v>11</v>
      </c>
      <c r="R336" s="131" t="s">
        <v>194</v>
      </c>
      <c r="S336" s="128" t="s">
        <v>40</v>
      </c>
      <c r="T336" s="36"/>
      <c r="U336" s="36"/>
      <c r="V336" s="37">
        <f>V337+V338</f>
        <v>540.29999999999995</v>
      </c>
      <c r="W336" s="36"/>
      <c r="X336" s="36"/>
      <c r="Y336" s="103"/>
      <c r="Z336" s="37">
        <f t="shared" ref="Z336:Z367" si="34">V336</f>
        <v>540.29999999999995</v>
      </c>
      <c r="AA336" s="35">
        <v>2017</v>
      </c>
      <c r="AB336" s="111"/>
      <c r="AC336" s="87"/>
      <c r="AD336" s="88"/>
      <c r="AE336" s="89"/>
      <c r="AF336" s="26"/>
    </row>
    <row r="337" spans="1:32" s="31" customFormat="1" x14ac:dyDescent="0.25">
      <c r="A337" s="33" t="s">
        <v>11</v>
      </c>
      <c r="B337" s="33" t="s">
        <v>11</v>
      </c>
      <c r="C337" s="33" t="s">
        <v>21</v>
      </c>
      <c r="D337" s="35">
        <v>0</v>
      </c>
      <c r="E337" s="35">
        <v>4</v>
      </c>
      <c r="F337" s="35">
        <v>0</v>
      </c>
      <c r="G337" s="35">
        <v>9</v>
      </c>
      <c r="H337" s="33" t="s">
        <v>11</v>
      </c>
      <c r="I337" s="33" t="s">
        <v>19</v>
      </c>
      <c r="J337" s="33" t="s">
        <v>12</v>
      </c>
      <c r="K337" s="33" t="s">
        <v>11</v>
      </c>
      <c r="L337" s="33" t="s">
        <v>21</v>
      </c>
      <c r="M337" s="33" t="s">
        <v>65</v>
      </c>
      <c r="N337" s="33" t="s">
        <v>11</v>
      </c>
      <c r="O337" s="33" t="s">
        <v>21</v>
      </c>
      <c r="P337" s="33" t="s">
        <v>22</v>
      </c>
      <c r="Q337" s="33" t="s">
        <v>74</v>
      </c>
      <c r="R337" s="132"/>
      <c r="S337" s="129"/>
      <c r="T337" s="36"/>
      <c r="U337" s="36"/>
      <c r="V337" s="36">
        <v>147.4</v>
      </c>
      <c r="W337" s="36"/>
      <c r="X337" s="36"/>
      <c r="Y337" s="103"/>
      <c r="Z337" s="37">
        <f t="shared" si="34"/>
        <v>147.4</v>
      </c>
      <c r="AA337" s="35">
        <v>2017</v>
      </c>
      <c r="AB337" s="111"/>
      <c r="AC337" s="87"/>
      <c r="AD337" s="88"/>
      <c r="AE337" s="89"/>
      <c r="AF337" s="26"/>
    </row>
    <row r="338" spans="1:32" s="31" customFormat="1" x14ac:dyDescent="0.25">
      <c r="A338" s="33" t="s">
        <v>11</v>
      </c>
      <c r="B338" s="33" t="s">
        <v>11</v>
      </c>
      <c r="C338" s="33" t="s">
        <v>21</v>
      </c>
      <c r="D338" s="35">
        <v>0</v>
      </c>
      <c r="E338" s="35">
        <v>4</v>
      </c>
      <c r="F338" s="35">
        <v>0</v>
      </c>
      <c r="G338" s="35">
        <v>9</v>
      </c>
      <c r="H338" s="33" t="s">
        <v>11</v>
      </c>
      <c r="I338" s="33" t="s">
        <v>19</v>
      </c>
      <c r="J338" s="33" t="s">
        <v>12</v>
      </c>
      <c r="K338" s="33" t="s">
        <v>11</v>
      </c>
      <c r="L338" s="33" t="s">
        <v>21</v>
      </c>
      <c r="M338" s="33" t="s">
        <v>65</v>
      </c>
      <c r="N338" s="33" t="s">
        <v>11</v>
      </c>
      <c r="O338" s="33" t="s">
        <v>21</v>
      </c>
      <c r="P338" s="33" t="s">
        <v>22</v>
      </c>
      <c r="Q338" s="33" t="s">
        <v>75</v>
      </c>
      <c r="R338" s="133"/>
      <c r="S338" s="130"/>
      <c r="T338" s="36"/>
      <c r="U338" s="36"/>
      <c r="V338" s="36">
        <v>392.9</v>
      </c>
      <c r="W338" s="36"/>
      <c r="X338" s="36"/>
      <c r="Y338" s="103"/>
      <c r="Z338" s="37">
        <f t="shared" si="34"/>
        <v>392.9</v>
      </c>
      <c r="AA338" s="35">
        <v>2017</v>
      </c>
      <c r="AB338" s="111"/>
      <c r="AC338" s="87"/>
      <c r="AD338" s="88"/>
      <c r="AE338" s="89"/>
      <c r="AF338" s="26"/>
    </row>
    <row r="339" spans="1:32" s="31" customFormat="1" ht="60" x14ac:dyDescent="0.25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12" t="s">
        <v>195</v>
      </c>
      <c r="S339" s="10" t="s">
        <v>41</v>
      </c>
      <c r="T339" s="8"/>
      <c r="U339" s="8"/>
      <c r="V339" s="8">
        <v>0.7</v>
      </c>
      <c r="W339" s="8"/>
      <c r="X339" s="8"/>
      <c r="Y339" s="99"/>
      <c r="Z339" s="5">
        <f t="shared" si="34"/>
        <v>0.7</v>
      </c>
      <c r="AA339" s="10">
        <v>2017</v>
      </c>
      <c r="AB339" s="111"/>
      <c r="AC339" s="87"/>
      <c r="AD339" s="88"/>
      <c r="AE339" s="89"/>
      <c r="AF339" s="26"/>
    </row>
    <row r="340" spans="1:32" s="31" customFormat="1" x14ac:dyDescent="0.25">
      <c r="A340" s="33" t="s">
        <v>11</v>
      </c>
      <c r="B340" s="33" t="s">
        <v>11</v>
      </c>
      <c r="C340" s="33" t="s">
        <v>21</v>
      </c>
      <c r="D340" s="35">
        <v>0</v>
      </c>
      <c r="E340" s="35">
        <v>4</v>
      </c>
      <c r="F340" s="35">
        <v>0</v>
      </c>
      <c r="G340" s="35">
        <v>9</v>
      </c>
      <c r="H340" s="33" t="s">
        <v>11</v>
      </c>
      <c r="I340" s="33" t="s">
        <v>19</v>
      </c>
      <c r="J340" s="33" t="s">
        <v>12</v>
      </c>
      <c r="K340" s="33" t="s">
        <v>11</v>
      </c>
      <c r="L340" s="33" t="s">
        <v>11</v>
      </c>
      <c r="M340" s="33" t="s">
        <v>11</v>
      </c>
      <c r="N340" s="33" t="s">
        <v>11</v>
      </c>
      <c r="O340" s="33" t="s">
        <v>11</v>
      </c>
      <c r="P340" s="33" t="s">
        <v>11</v>
      </c>
      <c r="Q340" s="33" t="s">
        <v>11</v>
      </c>
      <c r="R340" s="131" t="s">
        <v>196</v>
      </c>
      <c r="S340" s="128" t="s">
        <v>40</v>
      </c>
      <c r="T340" s="36"/>
      <c r="U340" s="36"/>
      <c r="V340" s="37">
        <f>V341+V342+V343</f>
        <v>918.59999999999991</v>
      </c>
      <c r="W340" s="36"/>
      <c r="X340" s="36"/>
      <c r="Y340" s="103"/>
      <c r="Z340" s="37">
        <f t="shared" si="34"/>
        <v>918.59999999999991</v>
      </c>
      <c r="AA340" s="35">
        <v>2017</v>
      </c>
      <c r="AB340" s="111"/>
      <c r="AC340" s="87"/>
      <c r="AD340" s="88"/>
      <c r="AE340" s="89"/>
      <c r="AF340" s="26"/>
    </row>
    <row r="341" spans="1:32" s="31" customFormat="1" x14ac:dyDescent="0.25">
      <c r="A341" s="33" t="s">
        <v>11</v>
      </c>
      <c r="B341" s="33" t="s">
        <v>11</v>
      </c>
      <c r="C341" s="33" t="s">
        <v>21</v>
      </c>
      <c r="D341" s="35">
        <v>0</v>
      </c>
      <c r="E341" s="35">
        <v>4</v>
      </c>
      <c r="F341" s="35">
        <v>0</v>
      </c>
      <c r="G341" s="35">
        <v>9</v>
      </c>
      <c r="H341" s="33" t="s">
        <v>11</v>
      </c>
      <c r="I341" s="33" t="s">
        <v>19</v>
      </c>
      <c r="J341" s="33" t="s">
        <v>12</v>
      </c>
      <c r="K341" s="33" t="s">
        <v>11</v>
      </c>
      <c r="L341" s="33" t="s">
        <v>21</v>
      </c>
      <c r="M341" s="33" t="s">
        <v>65</v>
      </c>
      <c r="N341" s="33" t="s">
        <v>11</v>
      </c>
      <c r="O341" s="33" t="s">
        <v>21</v>
      </c>
      <c r="P341" s="33" t="s">
        <v>22</v>
      </c>
      <c r="Q341" s="33" t="s">
        <v>70</v>
      </c>
      <c r="R341" s="132"/>
      <c r="S341" s="129"/>
      <c r="T341" s="36"/>
      <c r="U341" s="36"/>
      <c r="V341" s="36">
        <v>440.9</v>
      </c>
      <c r="W341" s="36"/>
      <c r="X341" s="36"/>
      <c r="Y341" s="103"/>
      <c r="Z341" s="37">
        <f t="shared" si="34"/>
        <v>440.9</v>
      </c>
      <c r="AA341" s="35">
        <v>2017</v>
      </c>
      <c r="AB341" s="111"/>
      <c r="AC341" s="87"/>
      <c r="AD341" s="88"/>
      <c r="AE341" s="89"/>
      <c r="AF341" s="26"/>
    </row>
    <row r="342" spans="1:32" s="31" customFormat="1" x14ac:dyDescent="0.25">
      <c r="A342" s="33" t="s">
        <v>11</v>
      </c>
      <c r="B342" s="33" t="s">
        <v>11</v>
      </c>
      <c r="C342" s="33" t="s">
        <v>21</v>
      </c>
      <c r="D342" s="35">
        <v>0</v>
      </c>
      <c r="E342" s="35">
        <v>4</v>
      </c>
      <c r="F342" s="35">
        <v>0</v>
      </c>
      <c r="G342" s="35">
        <v>9</v>
      </c>
      <c r="H342" s="33" t="s">
        <v>11</v>
      </c>
      <c r="I342" s="33" t="s">
        <v>19</v>
      </c>
      <c r="J342" s="33" t="s">
        <v>12</v>
      </c>
      <c r="K342" s="33" t="s">
        <v>11</v>
      </c>
      <c r="L342" s="33" t="s">
        <v>21</v>
      </c>
      <c r="M342" s="33" t="s">
        <v>65</v>
      </c>
      <c r="N342" s="33" t="s">
        <v>11</v>
      </c>
      <c r="O342" s="33" t="s">
        <v>21</v>
      </c>
      <c r="P342" s="33" t="s">
        <v>22</v>
      </c>
      <c r="Q342" s="33" t="s">
        <v>74</v>
      </c>
      <c r="R342" s="132"/>
      <c r="S342" s="129"/>
      <c r="T342" s="36"/>
      <c r="U342" s="36"/>
      <c r="V342" s="36">
        <v>110.3</v>
      </c>
      <c r="W342" s="36"/>
      <c r="X342" s="36"/>
      <c r="Y342" s="103"/>
      <c r="Z342" s="37">
        <f t="shared" si="34"/>
        <v>110.3</v>
      </c>
      <c r="AA342" s="35">
        <v>2017</v>
      </c>
      <c r="AB342" s="111"/>
      <c r="AC342" s="87"/>
      <c r="AD342" s="88"/>
      <c r="AE342" s="89"/>
      <c r="AF342" s="26"/>
    </row>
    <row r="343" spans="1:32" s="31" customFormat="1" x14ac:dyDescent="0.25">
      <c r="A343" s="33" t="s">
        <v>11</v>
      </c>
      <c r="B343" s="33" t="s">
        <v>11</v>
      </c>
      <c r="C343" s="33" t="s">
        <v>21</v>
      </c>
      <c r="D343" s="35">
        <v>0</v>
      </c>
      <c r="E343" s="35">
        <v>4</v>
      </c>
      <c r="F343" s="35">
        <v>0</v>
      </c>
      <c r="G343" s="35">
        <v>9</v>
      </c>
      <c r="H343" s="33" t="s">
        <v>11</v>
      </c>
      <c r="I343" s="33" t="s">
        <v>19</v>
      </c>
      <c r="J343" s="33" t="s">
        <v>12</v>
      </c>
      <c r="K343" s="33" t="s">
        <v>11</v>
      </c>
      <c r="L343" s="33" t="s">
        <v>21</v>
      </c>
      <c r="M343" s="33" t="s">
        <v>65</v>
      </c>
      <c r="N343" s="33" t="s">
        <v>11</v>
      </c>
      <c r="O343" s="33" t="s">
        <v>21</v>
      </c>
      <c r="P343" s="33" t="s">
        <v>22</v>
      </c>
      <c r="Q343" s="33" t="s">
        <v>75</v>
      </c>
      <c r="R343" s="133"/>
      <c r="S343" s="130"/>
      <c r="T343" s="36"/>
      <c r="U343" s="36"/>
      <c r="V343" s="36">
        <v>367.4</v>
      </c>
      <c r="W343" s="36"/>
      <c r="X343" s="36"/>
      <c r="Y343" s="103"/>
      <c r="Z343" s="37">
        <f t="shared" si="34"/>
        <v>367.4</v>
      </c>
      <c r="AA343" s="35">
        <v>2017</v>
      </c>
      <c r="AB343" s="111"/>
      <c r="AC343" s="87"/>
      <c r="AD343" s="88"/>
      <c r="AE343" s="89"/>
      <c r="AF343" s="26"/>
    </row>
    <row r="344" spans="1:32" s="31" customFormat="1" ht="27.6" customHeight="1" x14ac:dyDescent="0.25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12" t="s">
        <v>193</v>
      </c>
      <c r="S344" s="10" t="s">
        <v>41</v>
      </c>
      <c r="T344" s="8"/>
      <c r="U344" s="8"/>
      <c r="V344" s="8">
        <v>0.4</v>
      </c>
      <c r="W344" s="8"/>
      <c r="X344" s="8"/>
      <c r="Y344" s="99"/>
      <c r="Z344" s="5">
        <f t="shared" si="34"/>
        <v>0.4</v>
      </c>
      <c r="AA344" s="10">
        <v>2017</v>
      </c>
      <c r="AB344" s="111"/>
      <c r="AC344" s="87"/>
      <c r="AD344" s="88"/>
      <c r="AE344" s="89"/>
      <c r="AF344" s="26"/>
    </row>
    <row r="345" spans="1:32" s="31" customFormat="1" ht="27.6" customHeight="1" x14ac:dyDescent="0.25">
      <c r="A345" s="33" t="s">
        <v>11</v>
      </c>
      <c r="B345" s="33" t="s">
        <v>11</v>
      </c>
      <c r="C345" s="33" t="s">
        <v>21</v>
      </c>
      <c r="D345" s="35">
        <v>0</v>
      </c>
      <c r="E345" s="35">
        <v>4</v>
      </c>
      <c r="F345" s="35">
        <v>0</v>
      </c>
      <c r="G345" s="35">
        <v>9</v>
      </c>
      <c r="H345" s="33" t="s">
        <v>11</v>
      </c>
      <c r="I345" s="33" t="s">
        <v>19</v>
      </c>
      <c r="J345" s="33" t="s">
        <v>12</v>
      </c>
      <c r="K345" s="33" t="s">
        <v>11</v>
      </c>
      <c r="L345" s="33" t="s">
        <v>11</v>
      </c>
      <c r="M345" s="33" t="s">
        <v>11</v>
      </c>
      <c r="N345" s="33" t="s">
        <v>11</v>
      </c>
      <c r="O345" s="33" t="s">
        <v>11</v>
      </c>
      <c r="P345" s="33" t="s">
        <v>11</v>
      </c>
      <c r="Q345" s="33" t="s">
        <v>11</v>
      </c>
      <c r="R345" s="131" t="s">
        <v>197</v>
      </c>
      <c r="S345" s="128" t="s">
        <v>40</v>
      </c>
      <c r="T345" s="36"/>
      <c r="U345" s="36"/>
      <c r="V345" s="37">
        <f>V346+V347</f>
        <v>464.8</v>
      </c>
      <c r="W345" s="36"/>
      <c r="X345" s="36"/>
      <c r="Y345" s="103"/>
      <c r="Z345" s="37">
        <f t="shared" si="34"/>
        <v>464.8</v>
      </c>
      <c r="AA345" s="35">
        <v>2017</v>
      </c>
      <c r="AB345" s="111"/>
      <c r="AC345" s="87"/>
      <c r="AD345" s="88"/>
      <c r="AE345" s="89"/>
      <c r="AF345" s="26"/>
    </row>
    <row r="346" spans="1:32" s="31" customFormat="1" ht="27.6" customHeight="1" x14ac:dyDescent="0.25">
      <c r="A346" s="33" t="s">
        <v>11</v>
      </c>
      <c r="B346" s="33" t="s">
        <v>11</v>
      </c>
      <c r="C346" s="33" t="s">
        <v>21</v>
      </c>
      <c r="D346" s="35">
        <v>0</v>
      </c>
      <c r="E346" s="35">
        <v>4</v>
      </c>
      <c r="F346" s="35">
        <v>0</v>
      </c>
      <c r="G346" s="35">
        <v>9</v>
      </c>
      <c r="H346" s="33" t="s">
        <v>11</v>
      </c>
      <c r="I346" s="33" t="s">
        <v>19</v>
      </c>
      <c r="J346" s="33" t="s">
        <v>12</v>
      </c>
      <c r="K346" s="33" t="s">
        <v>11</v>
      </c>
      <c r="L346" s="33" t="s">
        <v>21</v>
      </c>
      <c r="M346" s="33" t="s">
        <v>65</v>
      </c>
      <c r="N346" s="33" t="s">
        <v>11</v>
      </c>
      <c r="O346" s="33" t="s">
        <v>21</v>
      </c>
      <c r="P346" s="33" t="s">
        <v>22</v>
      </c>
      <c r="Q346" s="33" t="s">
        <v>74</v>
      </c>
      <c r="R346" s="132"/>
      <c r="S346" s="129"/>
      <c r="T346" s="36"/>
      <c r="U346" s="36"/>
      <c r="V346" s="36">
        <v>107.3</v>
      </c>
      <c r="W346" s="36"/>
      <c r="X346" s="36"/>
      <c r="Y346" s="103"/>
      <c r="Z346" s="37">
        <f t="shared" si="34"/>
        <v>107.3</v>
      </c>
      <c r="AA346" s="35">
        <v>2017</v>
      </c>
      <c r="AB346" s="111"/>
      <c r="AC346" s="87"/>
      <c r="AD346" s="88"/>
      <c r="AE346" s="89"/>
      <c r="AF346" s="26"/>
    </row>
    <row r="347" spans="1:32" s="31" customFormat="1" x14ac:dyDescent="0.25">
      <c r="A347" s="33" t="s">
        <v>11</v>
      </c>
      <c r="B347" s="33" t="s">
        <v>11</v>
      </c>
      <c r="C347" s="33" t="s">
        <v>21</v>
      </c>
      <c r="D347" s="35">
        <v>0</v>
      </c>
      <c r="E347" s="35">
        <v>4</v>
      </c>
      <c r="F347" s="35">
        <v>0</v>
      </c>
      <c r="G347" s="35">
        <v>9</v>
      </c>
      <c r="H347" s="33" t="s">
        <v>11</v>
      </c>
      <c r="I347" s="33" t="s">
        <v>19</v>
      </c>
      <c r="J347" s="33" t="s">
        <v>12</v>
      </c>
      <c r="K347" s="33" t="s">
        <v>11</v>
      </c>
      <c r="L347" s="33" t="s">
        <v>21</v>
      </c>
      <c r="M347" s="33" t="s">
        <v>65</v>
      </c>
      <c r="N347" s="33" t="s">
        <v>11</v>
      </c>
      <c r="O347" s="33" t="s">
        <v>21</v>
      </c>
      <c r="P347" s="33" t="s">
        <v>22</v>
      </c>
      <c r="Q347" s="33" t="s">
        <v>75</v>
      </c>
      <c r="R347" s="133"/>
      <c r="S347" s="130"/>
      <c r="T347" s="36"/>
      <c r="U347" s="36"/>
      <c r="V347" s="36">
        <v>357.5</v>
      </c>
      <c r="W347" s="36"/>
      <c r="X347" s="36"/>
      <c r="Y347" s="103"/>
      <c r="Z347" s="37">
        <f t="shared" si="34"/>
        <v>357.5</v>
      </c>
      <c r="AA347" s="35">
        <v>2017</v>
      </c>
      <c r="AB347" s="111"/>
      <c r="AC347" s="87"/>
      <c r="AD347" s="88"/>
      <c r="AE347" s="89"/>
      <c r="AF347" s="26"/>
    </row>
    <row r="348" spans="1:32" s="31" customFormat="1" ht="60" x14ac:dyDescent="0.25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12" t="s">
        <v>195</v>
      </c>
      <c r="S348" s="10" t="s">
        <v>41</v>
      </c>
      <c r="T348" s="8"/>
      <c r="U348" s="8"/>
      <c r="V348" s="8">
        <v>1</v>
      </c>
      <c r="W348" s="8"/>
      <c r="X348" s="8"/>
      <c r="Y348" s="99"/>
      <c r="Z348" s="5">
        <f t="shared" si="34"/>
        <v>1</v>
      </c>
      <c r="AA348" s="10">
        <v>2017</v>
      </c>
      <c r="AB348" s="111"/>
      <c r="AC348" s="87"/>
      <c r="AD348" s="88"/>
      <c r="AE348" s="89"/>
      <c r="AF348" s="26"/>
    </row>
    <row r="349" spans="1:32" s="31" customFormat="1" x14ac:dyDescent="0.25">
      <c r="A349" s="33" t="s">
        <v>11</v>
      </c>
      <c r="B349" s="33" t="s">
        <v>11</v>
      </c>
      <c r="C349" s="33" t="s">
        <v>21</v>
      </c>
      <c r="D349" s="35">
        <v>0</v>
      </c>
      <c r="E349" s="35">
        <v>4</v>
      </c>
      <c r="F349" s="35">
        <v>0</v>
      </c>
      <c r="G349" s="35">
        <v>9</v>
      </c>
      <c r="H349" s="33" t="s">
        <v>11</v>
      </c>
      <c r="I349" s="33" t="s">
        <v>19</v>
      </c>
      <c r="J349" s="33" t="s">
        <v>12</v>
      </c>
      <c r="K349" s="33" t="s">
        <v>11</v>
      </c>
      <c r="L349" s="33" t="s">
        <v>11</v>
      </c>
      <c r="M349" s="33" t="s">
        <v>11</v>
      </c>
      <c r="N349" s="33" t="s">
        <v>11</v>
      </c>
      <c r="O349" s="33" t="s">
        <v>11</v>
      </c>
      <c r="P349" s="33" t="s">
        <v>11</v>
      </c>
      <c r="Q349" s="33" t="s">
        <v>11</v>
      </c>
      <c r="R349" s="131" t="s">
        <v>198</v>
      </c>
      <c r="S349" s="128" t="s">
        <v>40</v>
      </c>
      <c r="T349" s="36"/>
      <c r="U349" s="36"/>
      <c r="V349" s="37">
        <f>V350+V351+V352</f>
        <v>985.8</v>
      </c>
      <c r="W349" s="36"/>
      <c r="X349" s="36"/>
      <c r="Y349" s="103"/>
      <c r="Z349" s="37">
        <f t="shared" si="34"/>
        <v>985.8</v>
      </c>
      <c r="AA349" s="35">
        <v>2017</v>
      </c>
      <c r="AB349" s="111"/>
      <c r="AC349" s="87"/>
      <c r="AD349" s="88"/>
      <c r="AE349" s="89"/>
      <c r="AF349" s="26"/>
    </row>
    <row r="350" spans="1:32" s="31" customFormat="1" x14ac:dyDescent="0.25">
      <c r="A350" s="33" t="s">
        <v>11</v>
      </c>
      <c r="B350" s="33" t="s">
        <v>11</v>
      </c>
      <c r="C350" s="33" t="s">
        <v>21</v>
      </c>
      <c r="D350" s="35">
        <v>0</v>
      </c>
      <c r="E350" s="35">
        <v>4</v>
      </c>
      <c r="F350" s="35">
        <v>0</v>
      </c>
      <c r="G350" s="35">
        <v>9</v>
      </c>
      <c r="H350" s="33" t="s">
        <v>11</v>
      </c>
      <c r="I350" s="33" t="s">
        <v>19</v>
      </c>
      <c r="J350" s="33" t="s">
        <v>12</v>
      </c>
      <c r="K350" s="33" t="s">
        <v>11</v>
      </c>
      <c r="L350" s="33" t="s">
        <v>21</v>
      </c>
      <c r="M350" s="33" t="s">
        <v>65</v>
      </c>
      <c r="N350" s="33" t="s">
        <v>11</v>
      </c>
      <c r="O350" s="33" t="s">
        <v>21</v>
      </c>
      <c r="P350" s="33" t="s">
        <v>22</v>
      </c>
      <c r="Q350" s="33" t="s">
        <v>70</v>
      </c>
      <c r="R350" s="132"/>
      <c r="S350" s="129"/>
      <c r="T350" s="36"/>
      <c r="U350" s="36"/>
      <c r="V350" s="36">
        <v>473.2</v>
      </c>
      <c r="W350" s="36"/>
      <c r="X350" s="36"/>
      <c r="Y350" s="103"/>
      <c r="Z350" s="37">
        <f t="shared" si="34"/>
        <v>473.2</v>
      </c>
      <c r="AA350" s="35">
        <v>2017</v>
      </c>
      <c r="AB350" s="111"/>
      <c r="AC350" s="87"/>
      <c r="AD350" s="88"/>
      <c r="AE350" s="89"/>
      <c r="AF350" s="26"/>
    </row>
    <row r="351" spans="1:32" s="31" customFormat="1" x14ac:dyDescent="0.25">
      <c r="A351" s="33" t="s">
        <v>11</v>
      </c>
      <c r="B351" s="33" t="s">
        <v>11</v>
      </c>
      <c r="C351" s="33" t="s">
        <v>21</v>
      </c>
      <c r="D351" s="35">
        <v>0</v>
      </c>
      <c r="E351" s="35">
        <v>4</v>
      </c>
      <c r="F351" s="35">
        <v>0</v>
      </c>
      <c r="G351" s="35">
        <v>9</v>
      </c>
      <c r="H351" s="33" t="s">
        <v>11</v>
      </c>
      <c r="I351" s="33" t="s">
        <v>19</v>
      </c>
      <c r="J351" s="33" t="s">
        <v>12</v>
      </c>
      <c r="K351" s="33" t="s">
        <v>11</v>
      </c>
      <c r="L351" s="33" t="s">
        <v>21</v>
      </c>
      <c r="M351" s="33" t="s">
        <v>65</v>
      </c>
      <c r="N351" s="33" t="s">
        <v>11</v>
      </c>
      <c r="O351" s="33" t="s">
        <v>21</v>
      </c>
      <c r="P351" s="33" t="s">
        <v>22</v>
      </c>
      <c r="Q351" s="33" t="s">
        <v>74</v>
      </c>
      <c r="R351" s="132"/>
      <c r="S351" s="129"/>
      <c r="T351" s="36"/>
      <c r="U351" s="36"/>
      <c r="V351" s="36">
        <v>118.3</v>
      </c>
      <c r="W351" s="36"/>
      <c r="X351" s="36"/>
      <c r="Y351" s="103"/>
      <c r="Z351" s="37">
        <f t="shared" si="34"/>
        <v>118.3</v>
      </c>
      <c r="AA351" s="35">
        <v>2017</v>
      </c>
      <c r="AB351" s="111"/>
      <c r="AC351" s="87"/>
      <c r="AD351" s="88"/>
      <c r="AE351" s="89"/>
      <c r="AF351" s="26"/>
    </row>
    <row r="352" spans="1:32" s="31" customFormat="1" x14ac:dyDescent="0.25">
      <c r="A352" s="33" t="s">
        <v>11</v>
      </c>
      <c r="B352" s="33" t="s">
        <v>11</v>
      </c>
      <c r="C352" s="33" t="s">
        <v>21</v>
      </c>
      <c r="D352" s="35">
        <v>0</v>
      </c>
      <c r="E352" s="35">
        <v>4</v>
      </c>
      <c r="F352" s="35">
        <v>0</v>
      </c>
      <c r="G352" s="35">
        <v>9</v>
      </c>
      <c r="H352" s="33" t="s">
        <v>11</v>
      </c>
      <c r="I352" s="33" t="s">
        <v>19</v>
      </c>
      <c r="J352" s="33" t="s">
        <v>12</v>
      </c>
      <c r="K352" s="33" t="s">
        <v>11</v>
      </c>
      <c r="L352" s="33" t="s">
        <v>21</v>
      </c>
      <c r="M352" s="33" t="s">
        <v>65</v>
      </c>
      <c r="N352" s="33" t="s">
        <v>11</v>
      </c>
      <c r="O352" s="33" t="s">
        <v>21</v>
      </c>
      <c r="P352" s="33" t="s">
        <v>22</v>
      </c>
      <c r="Q352" s="33" t="s">
        <v>75</v>
      </c>
      <c r="R352" s="133"/>
      <c r="S352" s="130"/>
      <c r="T352" s="36"/>
      <c r="U352" s="36"/>
      <c r="V352" s="36">
        <v>394.3</v>
      </c>
      <c r="W352" s="36"/>
      <c r="X352" s="36"/>
      <c r="Y352" s="103"/>
      <c r="Z352" s="37">
        <f t="shared" si="34"/>
        <v>394.3</v>
      </c>
      <c r="AA352" s="35">
        <v>2017</v>
      </c>
      <c r="AB352" s="111"/>
      <c r="AC352" s="87"/>
      <c r="AD352" s="88"/>
      <c r="AE352" s="89"/>
      <c r="AF352" s="26"/>
    </row>
    <row r="353" spans="1:32" s="31" customFormat="1" ht="67.900000000000006" customHeight="1" x14ac:dyDescent="0.25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12" t="s">
        <v>195</v>
      </c>
      <c r="S353" s="10" t="s">
        <v>41</v>
      </c>
      <c r="T353" s="8"/>
      <c r="U353" s="8"/>
      <c r="V353" s="8">
        <v>0.5</v>
      </c>
      <c r="W353" s="8"/>
      <c r="X353" s="8"/>
      <c r="Y353" s="99"/>
      <c r="Z353" s="5">
        <f t="shared" si="34"/>
        <v>0.5</v>
      </c>
      <c r="AA353" s="10">
        <v>2017</v>
      </c>
      <c r="AB353" s="111"/>
      <c r="AC353" s="87"/>
      <c r="AD353" s="88"/>
      <c r="AE353" s="89"/>
      <c r="AF353" s="26"/>
    </row>
    <row r="354" spans="1:32" s="31" customFormat="1" x14ac:dyDescent="0.25">
      <c r="A354" s="33" t="s">
        <v>11</v>
      </c>
      <c r="B354" s="33" t="s">
        <v>11</v>
      </c>
      <c r="C354" s="33" t="s">
        <v>21</v>
      </c>
      <c r="D354" s="35">
        <v>0</v>
      </c>
      <c r="E354" s="35">
        <v>4</v>
      </c>
      <c r="F354" s="35">
        <v>0</v>
      </c>
      <c r="G354" s="35">
        <v>9</v>
      </c>
      <c r="H354" s="33" t="s">
        <v>11</v>
      </c>
      <c r="I354" s="33" t="s">
        <v>19</v>
      </c>
      <c r="J354" s="33" t="s">
        <v>12</v>
      </c>
      <c r="K354" s="33" t="s">
        <v>11</v>
      </c>
      <c r="L354" s="33" t="s">
        <v>11</v>
      </c>
      <c r="M354" s="33" t="s">
        <v>11</v>
      </c>
      <c r="N354" s="33" t="s">
        <v>11</v>
      </c>
      <c r="O354" s="33" t="s">
        <v>11</v>
      </c>
      <c r="P354" s="33" t="s">
        <v>11</v>
      </c>
      <c r="Q354" s="33" t="s">
        <v>11</v>
      </c>
      <c r="R354" s="131" t="s">
        <v>199</v>
      </c>
      <c r="S354" s="128" t="s">
        <v>40</v>
      </c>
      <c r="T354" s="36"/>
      <c r="U354" s="36"/>
      <c r="V354" s="37">
        <f>V355+V356+V357</f>
        <v>789.3</v>
      </c>
      <c r="W354" s="36"/>
      <c r="X354" s="36"/>
      <c r="Y354" s="103"/>
      <c r="Z354" s="37">
        <f t="shared" si="34"/>
        <v>789.3</v>
      </c>
      <c r="AA354" s="35">
        <v>2017</v>
      </c>
      <c r="AB354" s="111"/>
      <c r="AC354" s="87"/>
      <c r="AD354" s="88"/>
      <c r="AE354" s="89"/>
      <c r="AF354" s="26"/>
    </row>
    <row r="355" spans="1:32" s="31" customFormat="1" x14ac:dyDescent="0.25">
      <c r="A355" s="33" t="s">
        <v>11</v>
      </c>
      <c r="B355" s="33" t="s">
        <v>11</v>
      </c>
      <c r="C355" s="33" t="s">
        <v>21</v>
      </c>
      <c r="D355" s="35">
        <v>0</v>
      </c>
      <c r="E355" s="35">
        <v>4</v>
      </c>
      <c r="F355" s="35">
        <v>0</v>
      </c>
      <c r="G355" s="35">
        <v>9</v>
      </c>
      <c r="H355" s="33" t="s">
        <v>11</v>
      </c>
      <c r="I355" s="33" t="s">
        <v>19</v>
      </c>
      <c r="J355" s="33" t="s">
        <v>12</v>
      </c>
      <c r="K355" s="33" t="s">
        <v>11</v>
      </c>
      <c r="L355" s="33" t="s">
        <v>21</v>
      </c>
      <c r="M355" s="33" t="s">
        <v>65</v>
      </c>
      <c r="N355" s="33" t="s">
        <v>11</v>
      </c>
      <c r="O355" s="33" t="s">
        <v>21</v>
      </c>
      <c r="P355" s="33" t="s">
        <v>22</v>
      </c>
      <c r="Q355" s="33" t="s">
        <v>70</v>
      </c>
      <c r="R355" s="132"/>
      <c r="S355" s="129"/>
      <c r="T355" s="36"/>
      <c r="U355" s="36"/>
      <c r="V355" s="36">
        <v>394.6</v>
      </c>
      <c r="W355" s="36"/>
      <c r="X355" s="36"/>
      <c r="Y355" s="103"/>
      <c r="Z355" s="37">
        <f t="shared" si="34"/>
        <v>394.6</v>
      </c>
      <c r="AA355" s="35">
        <v>2017</v>
      </c>
      <c r="AB355" s="111"/>
      <c r="AC355" s="87"/>
      <c r="AD355" s="88"/>
      <c r="AE355" s="89"/>
      <c r="AF355" s="26"/>
    </row>
    <row r="356" spans="1:32" s="31" customFormat="1" x14ac:dyDescent="0.25">
      <c r="A356" s="33" t="s">
        <v>11</v>
      </c>
      <c r="B356" s="33" t="s">
        <v>11</v>
      </c>
      <c r="C356" s="33" t="s">
        <v>21</v>
      </c>
      <c r="D356" s="35">
        <v>0</v>
      </c>
      <c r="E356" s="35">
        <v>4</v>
      </c>
      <c r="F356" s="35">
        <v>0</v>
      </c>
      <c r="G356" s="35">
        <v>9</v>
      </c>
      <c r="H356" s="33" t="s">
        <v>11</v>
      </c>
      <c r="I356" s="33" t="s">
        <v>19</v>
      </c>
      <c r="J356" s="33" t="s">
        <v>12</v>
      </c>
      <c r="K356" s="33" t="s">
        <v>11</v>
      </c>
      <c r="L356" s="33" t="s">
        <v>21</v>
      </c>
      <c r="M356" s="33" t="s">
        <v>65</v>
      </c>
      <c r="N356" s="33" t="s">
        <v>11</v>
      </c>
      <c r="O356" s="33" t="s">
        <v>21</v>
      </c>
      <c r="P356" s="33" t="s">
        <v>22</v>
      </c>
      <c r="Q356" s="33" t="s">
        <v>74</v>
      </c>
      <c r="R356" s="132"/>
      <c r="S356" s="129"/>
      <c r="T356" s="36"/>
      <c r="U356" s="36"/>
      <c r="V356" s="36">
        <v>79</v>
      </c>
      <c r="W356" s="36"/>
      <c r="X356" s="36"/>
      <c r="Y356" s="103"/>
      <c r="Z356" s="37">
        <f t="shared" si="34"/>
        <v>79</v>
      </c>
      <c r="AA356" s="35">
        <v>2017</v>
      </c>
      <c r="AB356" s="111"/>
      <c r="AC356" s="87"/>
      <c r="AD356" s="88"/>
      <c r="AE356" s="89"/>
      <c r="AF356" s="26"/>
    </row>
    <row r="357" spans="1:32" s="31" customFormat="1" x14ac:dyDescent="0.25">
      <c r="A357" s="33" t="s">
        <v>11</v>
      </c>
      <c r="B357" s="33" t="s">
        <v>11</v>
      </c>
      <c r="C357" s="33" t="s">
        <v>21</v>
      </c>
      <c r="D357" s="35">
        <v>0</v>
      </c>
      <c r="E357" s="35">
        <v>4</v>
      </c>
      <c r="F357" s="35">
        <v>0</v>
      </c>
      <c r="G357" s="35">
        <v>9</v>
      </c>
      <c r="H357" s="33" t="s">
        <v>11</v>
      </c>
      <c r="I357" s="33" t="s">
        <v>19</v>
      </c>
      <c r="J357" s="33" t="s">
        <v>12</v>
      </c>
      <c r="K357" s="33" t="s">
        <v>11</v>
      </c>
      <c r="L357" s="33" t="s">
        <v>21</v>
      </c>
      <c r="M357" s="33" t="s">
        <v>65</v>
      </c>
      <c r="N357" s="33" t="s">
        <v>11</v>
      </c>
      <c r="O357" s="33" t="s">
        <v>21</v>
      </c>
      <c r="P357" s="33" t="s">
        <v>22</v>
      </c>
      <c r="Q357" s="33" t="s">
        <v>75</v>
      </c>
      <c r="R357" s="133"/>
      <c r="S357" s="130"/>
      <c r="T357" s="36"/>
      <c r="U357" s="36"/>
      <c r="V357" s="36">
        <v>315.7</v>
      </c>
      <c r="W357" s="36"/>
      <c r="X357" s="36"/>
      <c r="Y357" s="103"/>
      <c r="Z357" s="37">
        <f t="shared" si="34"/>
        <v>315.7</v>
      </c>
      <c r="AA357" s="35">
        <v>2017</v>
      </c>
      <c r="AB357" s="111"/>
      <c r="AC357" s="87"/>
      <c r="AD357" s="88"/>
      <c r="AE357" s="89"/>
      <c r="AF357" s="26"/>
    </row>
    <row r="358" spans="1:32" s="31" customFormat="1" ht="34.15" customHeight="1" x14ac:dyDescent="0.25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12" t="s">
        <v>193</v>
      </c>
      <c r="S358" s="10" t="s">
        <v>41</v>
      </c>
      <c r="T358" s="8"/>
      <c r="U358" s="8"/>
      <c r="V358" s="8">
        <v>0.6</v>
      </c>
      <c r="W358" s="8"/>
      <c r="X358" s="8"/>
      <c r="Y358" s="99"/>
      <c r="Z358" s="5">
        <f t="shared" si="34"/>
        <v>0.6</v>
      </c>
      <c r="AA358" s="10">
        <v>2017</v>
      </c>
      <c r="AB358" s="111"/>
      <c r="AC358" s="87"/>
      <c r="AD358" s="88"/>
      <c r="AE358" s="89"/>
      <c r="AF358" s="26"/>
    </row>
    <row r="359" spans="1:32" s="31" customFormat="1" x14ac:dyDescent="0.25">
      <c r="A359" s="33" t="s">
        <v>11</v>
      </c>
      <c r="B359" s="33" t="s">
        <v>11</v>
      </c>
      <c r="C359" s="33" t="s">
        <v>21</v>
      </c>
      <c r="D359" s="35">
        <v>0</v>
      </c>
      <c r="E359" s="35">
        <v>4</v>
      </c>
      <c r="F359" s="35">
        <v>0</v>
      </c>
      <c r="G359" s="35">
        <v>9</v>
      </c>
      <c r="H359" s="33" t="s">
        <v>11</v>
      </c>
      <c r="I359" s="33" t="s">
        <v>19</v>
      </c>
      <c r="J359" s="33" t="s">
        <v>12</v>
      </c>
      <c r="K359" s="33" t="s">
        <v>11</v>
      </c>
      <c r="L359" s="33" t="s">
        <v>11</v>
      </c>
      <c r="M359" s="33" t="s">
        <v>11</v>
      </c>
      <c r="N359" s="33" t="s">
        <v>11</v>
      </c>
      <c r="O359" s="33" t="s">
        <v>11</v>
      </c>
      <c r="P359" s="33" t="s">
        <v>11</v>
      </c>
      <c r="Q359" s="33" t="s">
        <v>11</v>
      </c>
      <c r="R359" s="131" t="s">
        <v>200</v>
      </c>
      <c r="S359" s="128" t="s">
        <v>40</v>
      </c>
      <c r="T359" s="36"/>
      <c r="U359" s="36"/>
      <c r="V359" s="37">
        <f>V360+V361</f>
        <v>498.7</v>
      </c>
      <c r="W359" s="36"/>
      <c r="X359" s="36"/>
      <c r="Y359" s="103"/>
      <c r="Z359" s="37">
        <f t="shared" si="34"/>
        <v>498.7</v>
      </c>
      <c r="AA359" s="35">
        <v>2017</v>
      </c>
      <c r="AB359" s="111"/>
      <c r="AC359" s="87"/>
      <c r="AD359" s="88"/>
      <c r="AE359" s="89"/>
      <c r="AF359" s="26"/>
    </row>
    <row r="360" spans="1:32" s="31" customFormat="1" x14ac:dyDescent="0.25">
      <c r="A360" s="33" t="s">
        <v>11</v>
      </c>
      <c r="B360" s="33" t="s">
        <v>11</v>
      </c>
      <c r="C360" s="33" t="s">
        <v>21</v>
      </c>
      <c r="D360" s="35">
        <v>0</v>
      </c>
      <c r="E360" s="35">
        <v>4</v>
      </c>
      <c r="F360" s="35">
        <v>0</v>
      </c>
      <c r="G360" s="35">
        <v>9</v>
      </c>
      <c r="H360" s="33" t="s">
        <v>11</v>
      </c>
      <c r="I360" s="33" t="s">
        <v>19</v>
      </c>
      <c r="J360" s="33" t="s">
        <v>12</v>
      </c>
      <c r="K360" s="33" t="s">
        <v>11</v>
      </c>
      <c r="L360" s="33" t="s">
        <v>21</v>
      </c>
      <c r="M360" s="33" t="s">
        <v>65</v>
      </c>
      <c r="N360" s="33" t="s">
        <v>11</v>
      </c>
      <c r="O360" s="33" t="s">
        <v>21</v>
      </c>
      <c r="P360" s="33" t="s">
        <v>22</v>
      </c>
      <c r="Q360" s="33" t="s">
        <v>74</v>
      </c>
      <c r="R360" s="132"/>
      <c r="S360" s="129"/>
      <c r="T360" s="36"/>
      <c r="U360" s="36"/>
      <c r="V360" s="36">
        <v>99.8</v>
      </c>
      <c r="W360" s="36"/>
      <c r="X360" s="36"/>
      <c r="Y360" s="103"/>
      <c r="Z360" s="37">
        <f t="shared" si="34"/>
        <v>99.8</v>
      </c>
      <c r="AA360" s="35">
        <v>2017</v>
      </c>
      <c r="AB360" s="111"/>
      <c r="AC360" s="87"/>
      <c r="AD360" s="88"/>
      <c r="AE360" s="89"/>
      <c r="AF360" s="26"/>
    </row>
    <row r="361" spans="1:32" s="31" customFormat="1" x14ac:dyDescent="0.25">
      <c r="A361" s="33" t="s">
        <v>11</v>
      </c>
      <c r="B361" s="33" t="s">
        <v>11</v>
      </c>
      <c r="C361" s="33" t="s">
        <v>21</v>
      </c>
      <c r="D361" s="35">
        <v>0</v>
      </c>
      <c r="E361" s="35">
        <v>4</v>
      </c>
      <c r="F361" s="35">
        <v>0</v>
      </c>
      <c r="G361" s="35">
        <v>9</v>
      </c>
      <c r="H361" s="33" t="s">
        <v>11</v>
      </c>
      <c r="I361" s="33" t="s">
        <v>19</v>
      </c>
      <c r="J361" s="33" t="s">
        <v>12</v>
      </c>
      <c r="K361" s="33" t="s">
        <v>11</v>
      </c>
      <c r="L361" s="33" t="s">
        <v>21</v>
      </c>
      <c r="M361" s="33" t="s">
        <v>65</v>
      </c>
      <c r="N361" s="33" t="s">
        <v>11</v>
      </c>
      <c r="O361" s="33" t="s">
        <v>21</v>
      </c>
      <c r="P361" s="33" t="s">
        <v>22</v>
      </c>
      <c r="Q361" s="33" t="s">
        <v>75</v>
      </c>
      <c r="R361" s="133"/>
      <c r="S361" s="130"/>
      <c r="T361" s="36"/>
      <c r="U361" s="36"/>
      <c r="V361" s="36">
        <v>398.9</v>
      </c>
      <c r="W361" s="36"/>
      <c r="X361" s="36"/>
      <c r="Y361" s="103"/>
      <c r="Z361" s="37">
        <f t="shared" si="34"/>
        <v>398.9</v>
      </c>
      <c r="AA361" s="35">
        <v>2017</v>
      </c>
      <c r="AB361" s="111"/>
      <c r="AC361" s="87"/>
      <c r="AD361" s="88"/>
      <c r="AE361" s="89"/>
      <c r="AF361" s="26"/>
    </row>
    <row r="362" spans="1:32" s="31" customFormat="1" ht="63" customHeight="1" x14ac:dyDescent="0.25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12" t="s">
        <v>195</v>
      </c>
      <c r="S362" s="10" t="s">
        <v>41</v>
      </c>
      <c r="T362" s="8"/>
      <c r="U362" s="8"/>
      <c r="V362" s="8">
        <v>0.7</v>
      </c>
      <c r="W362" s="8"/>
      <c r="X362" s="8"/>
      <c r="Y362" s="99"/>
      <c r="Z362" s="5">
        <f t="shared" si="34"/>
        <v>0.7</v>
      </c>
      <c r="AA362" s="10">
        <v>2017</v>
      </c>
      <c r="AB362" s="111"/>
      <c r="AC362" s="87"/>
      <c r="AD362" s="88"/>
      <c r="AE362" s="89"/>
      <c r="AF362" s="26"/>
    </row>
    <row r="363" spans="1:32" s="31" customFormat="1" x14ac:dyDescent="0.25">
      <c r="A363" s="33" t="s">
        <v>11</v>
      </c>
      <c r="B363" s="33" t="s">
        <v>11</v>
      </c>
      <c r="C363" s="33" t="s">
        <v>18</v>
      </c>
      <c r="D363" s="35">
        <v>0</v>
      </c>
      <c r="E363" s="35">
        <v>4</v>
      </c>
      <c r="F363" s="35">
        <v>0</v>
      </c>
      <c r="G363" s="35">
        <v>9</v>
      </c>
      <c r="H363" s="33" t="s">
        <v>11</v>
      </c>
      <c r="I363" s="33" t="s">
        <v>19</v>
      </c>
      <c r="J363" s="33" t="s">
        <v>12</v>
      </c>
      <c r="K363" s="33" t="s">
        <v>11</v>
      </c>
      <c r="L363" s="33" t="s">
        <v>11</v>
      </c>
      <c r="M363" s="33" t="s">
        <v>11</v>
      </c>
      <c r="N363" s="33" t="s">
        <v>11</v>
      </c>
      <c r="O363" s="33" t="s">
        <v>11</v>
      </c>
      <c r="P363" s="33" t="s">
        <v>11</v>
      </c>
      <c r="Q363" s="33" t="s">
        <v>11</v>
      </c>
      <c r="R363" s="131" t="s">
        <v>201</v>
      </c>
      <c r="S363" s="128" t="s">
        <v>40</v>
      </c>
      <c r="T363" s="36"/>
      <c r="U363" s="36"/>
      <c r="V363" s="37">
        <f>V364+V365+V366+V367</f>
        <v>865.30000000000007</v>
      </c>
      <c r="W363" s="36"/>
      <c r="X363" s="36"/>
      <c r="Y363" s="103"/>
      <c r="Z363" s="37">
        <f t="shared" si="34"/>
        <v>865.30000000000007</v>
      </c>
      <c r="AA363" s="35">
        <v>2017</v>
      </c>
      <c r="AB363" s="111"/>
      <c r="AC363" s="87"/>
      <c r="AD363" s="88"/>
      <c r="AE363" s="89"/>
      <c r="AF363" s="26"/>
    </row>
    <row r="364" spans="1:32" s="31" customFormat="1" x14ac:dyDescent="0.25">
      <c r="A364" s="33" t="s">
        <v>11</v>
      </c>
      <c r="B364" s="33" t="s">
        <v>11</v>
      </c>
      <c r="C364" s="33" t="s">
        <v>18</v>
      </c>
      <c r="D364" s="35">
        <v>0</v>
      </c>
      <c r="E364" s="35">
        <v>4</v>
      </c>
      <c r="F364" s="35">
        <v>0</v>
      </c>
      <c r="G364" s="35">
        <v>9</v>
      </c>
      <c r="H364" s="33" t="s">
        <v>11</v>
      </c>
      <c r="I364" s="33" t="s">
        <v>19</v>
      </c>
      <c r="J364" s="33" t="s">
        <v>12</v>
      </c>
      <c r="K364" s="33" t="s">
        <v>11</v>
      </c>
      <c r="L364" s="33" t="s">
        <v>21</v>
      </c>
      <c r="M364" s="33" t="s">
        <v>65</v>
      </c>
      <c r="N364" s="33" t="s">
        <v>11</v>
      </c>
      <c r="O364" s="33" t="s">
        <v>21</v>
      </c>
      <c r="P364" s="33" t="s">
        <v>22</v>
      </c>
      <c r="Q364" s="33" t="s">
        <v>70</v>
      </c>
      <c r="R364" s="132"/>
      <c r="S364" s="129"/>
      <c r="T364" s="36"/>
      <c r="U364" s="36"/>
      <c r="V364" s="36">
        <v>194.2</v>
      </c>
      <c r="W364" s="36"/>
      <c r="X364" s="36"/>
      <c r="Y364" s="103"/>
      <c r="Z364" s="37">
        <f t="shared" si="34"/>
        <v>194.2</v>
      </c>
      <c r="AA364" s="35">
        <v>2017</v>
      </c>
      <c r="AB364" s="111"/>
      <c r="AC364" s="87"/>
      <c r="AD364" s="88"/>
      <c r="AE364" s="89"/>
      <c r="AF364" s="26"/>
    </row>
    <row r="365" spans="1:32" s="31" customFormat="1" x14ac:dyDescent="0.25">
      <c r="A365" s="33" t="s">
        <v>11</v>
      </c>
      <c r="B365" s="33" t="s">
        <v>11</v>
      </c>
      <c r="C365" s="33" t="s">
        <v>18</v>
      </c>
      <c r="D365" s="35">
        <v>0</v>
      </c>
      <c r="E365" s="35">
        <v>4</v>
      </c>
      <c r="F365" s="35">
        <v>0</v>
      </c>
      <c r="G365" s="35">
        <v>9</v>
      </c>
      <c r="H365" s="33" t="s">
        <v>11</v>
      </c>
      <c r="I365" s="33" t="s">
        <v>19</v>
      </c>
      <c r="J365" s="33" t="s">
        <v>12</v>
      </c>
      <c r="K365" s="33" t="s">
        <v>11</v>
      </c>
      <c r="L365" s="33" t="s">
        <v>21</v>
      </c>
      <c r="M365" s="33" t="s">
        <v>65</v>
      </c>
      <c r="N365" s="33" t="s">
        <v>11</v>
      </c>
      <c r="O365" s="33" t="s">
        <v>21</v>
      </c>
      <c r="P365" s="33" t="s">
        <v>22</v>
      </c>
      <c r="Q365" s="33" t="s">
        <v>74</v>
      </c>
      <c r="R365" s="132"/>
      <c r="S365" s="129"/>
      <c r="T365" s="36"/>
      <c r="U365" s="36"/>
      <c r="V365" s="36">
        <v>285</v>
      </c>
      <c r="W365" s="36"/>
      <c r="X365" s="36"/>
      <c r="Y365" s="103"/>
      <c r="Z365" s="37">
        <f t="shared" si="34"/>
        <v>285</v>
      </c>
      <c r="AA365" s="35">
        <v>2017</v>
      </c>
      <c r="AB365" s="111"/>
      <c r="AC365" s="87"/>
      <c r="AD365" s="88"/>
      <c r="AE365" s="89"/>
      <c r="AF365" s="26"/>
    </row>
    <row r="366" spans="1:32" s="31" customFormat="1" x14ac:dyDescent="0.25">
      <c r="A366" s="33" t="s">
        <v>11</v>
      </c>
      <c r="B366" s="33" t="s">
        <v>11</v>
      </c>
      <c r="C366" s="33" t="s">
        <v>18</v>
      </c>
      <c r="D366" s="35">
        <v>0</v>
      </c>
      <c r="E366" s="35">
        <v>4</v>
      </c>
      <c r="F366" s="35">
        <v>0</v>
      </c>
      <c r="G366" s="35">
        <v>9</v>
      </c>
      <c r="H366" s="33" t="s">
        <v>11</v>
      </c>
      <c r="I366" s="33" t="s">
        <v>19</v>
      </c>
      <c r="J366" s="33" t="s">
        <v>12</v>
      </c>
      <c r="K366" s="33" t="s">
        <v>11</v>
      </c>
      <c r="L366" s="33" t="s">
        <v>21</v>
      </c>
      <c r="M366" s="33" t="s">
        <v>12</v>
      </c>
      <c r="N366" s="33" t="s">
        <v>11</v>
      </c>
      <c r="O366" s="33" t="s">
        <v>20</v>
      </c>
      <c r="P366" s="33" t="s">
        <v>22</v>
      </c>
      <c r="Q366" s="33" t="s">
        <v>66</v>
      </c>
      <c r="R366" s="132"/>
      <c r="S366" s="129"/>
      <c r="T366" s="36"/>
      <c r="U366" s="36"/>
      <c r="V366" s="36">
        <v>40</v>
      </c>
      <c r="W366" s="36"/>
      <c r="X366" s="36"/>
      <c r="Y366" s="103"/>
      <c r="Z366" s="37">
        <f t="shared" si="34"/>
        <v>40</v>
      </c>
      <c r="AA366" s="35">
        <v>2017</v>
      </c>
      <c r="AB366" s="111"/>
      <c r="AC366" s="87"/>
      <c r="AD366" s="88"/>
      <c r="AE366" s="89"/>
      <c r="AF366" s="26"/>
    </row>
    <row r="367" spans="1:32" s="31" customFormat="1" x14ac:dyDescent="0.25">
      <c r="A367" s="33" t="s">
        <v>11</v>
      </c>
      <c r="B367" s="33" t="s">
        <v>11</v>
      </c>
      <c r="C367" s="33" t="s">
        <v>18</v>
      </c>
      <c r="D367" s="35">
        <v>0</v>
      </c>
      <c r="E367" s="35">
        <v>4</v>
      </c>
      <c r="F367" s="35">
        <v>0</v>
      </c>
      <c r="G367" s="35">
        <v>9</v>
      </c>
      <c r="H367" s="33" t="s">
        <v>11</v>
      </c>
      <c r="I367" s="33" t="s">
        <v>19</v>
      </c>
      <c r="J367" s="33" t="s">
        <v>12</v>
      </c>
      <c r="K367" s="33" t="s">
        <v>11</v>
      </c>
      <c r="L367" s="33" t="s">
        <v>21</v>
      </c>
      <c r="M367" s="33" t="s">
        <v>65</v>
      </c>
      <c r="N367" s="33" t="s">
        <v>11</v>
      </c>
      <c r="O367" s="33" t="s">
        <v>21</v>
      </c>
      <c r="P367" s="33" t="s">
        <v>22</v>
      </c>
      <c r="Q367" s="33" t="s">
        <v>75</v>
      </c>
      <c r="R367" s="133"/>
      <c r="S367" s="130"/>
      <c r="T367" s="36"/>
      <c r="U367" s="36"/>
      <c r="V367" s="36">
        <v>346.1</v>
      </c>
      <c r="W367" s="36"/>
      <c r="X367" s="36"/>
      <c r="Y367" s="103"/>
      <c r="Z367" s="37">
        <f t="shared" si="34"/>
        <v>346.1</v>
      </c>
      <c r="AA367" s="35">
        <v>2017</v>
      </c>
      <c r="AB367" s="111"/>
      <c r="AC367" s="87"/>
      <c r="AD367" s="88"/>
      <c r="AE367" s="89"/>
      <c r="AF367" s="26"/>
    </row>
    <row r="368" spans="1:32" s="31" customFormat="1" ht="66.599999999999994" customHeight="1" x14ac:dyDescent="0.25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12" t="s">
        <v>202</v>
      </c>
      <c r="S368" s="10" t="s">
        <v>41</v>
      </c>
      <c r="T368" s="8"/>
      <c r="U368" s="8"/>
      <c r="V368" s="8">
        <v>0.54</v>
      </c>
      <c r="W368" s="8"/>
      <c r="X368" s="8"/>
      <c r="Y368" s="99"/>
      <c r="Z368" s="5">
        <f t="shared" ref="Z368:Z400" si="35">V368</f>
        <v>0.54</v>
      </c>
      <c r="AA368" s="10">
        <v>2017</v>
      </c>
      <c r="AB368" s="111"/>
      <c r="AC368" s="87"/>
      <c r="AD368" s="88"/>
      <c r="AE368" s="89"/>
      <c r="AF368" s="26"/>
    </row>
    <row r="369" spans="1:32" s="31" customFormat="1" x14ac:dyDescent="0.25">
      <c r="A369" s="33" t="s">
        <v>11</v>
      </c>
      <c r="B369" s="33" t="s">
        <v>11</v>
      </c>
      <c r="C369" s="33" t="s">
        <v>18</v>
      </c>
      <c r="D369" s="35">
        <v>0</v>
      </c>
      <c r="E369" s="35">
        <v>4</v>
      </c>
      <c r="F369" s="35">
        <v>0</v>
      </c>
      <c r="G369" s="35">
        <v>9</v>
      </c>
      <c r="H369" s="33" t="s">
        <v>11</v>
      </c>
      <c r="I369" s="33" t="s">
        <v>19</v>
      </c>
      <c r="J369" s="33" t="s">
        <v>12</v>
      </c>
      <c r="K369" s="33" t="s">
        <v>11</v>
      </c>
      <c r="L369" s="33" t="s">
        <v>11</v>
      </c>
      <c r="M369" s="33" t="s">
        <v>11</v>
      </c>
      <c r="N369" s="33" t="s">
        <v>11</v>
      </c>
      <c r="O369" s="33" t="s">
        <v>11</v>
      </c>
      <c r="P369" s="33" t="s">
        <v>11</v>
      </c>
      <c r="Q369" s="33" t="s">
        <v>11</v>
      </c>
      <c r="R369" s="131" t="s">
        <v>203</v>
      </c>
      <c r="S369" s="128" t="s">
        <v>40</v>
      </c>
      <c r="T369" s="36"/>
      <c r="U369" s="36"/>
      <c r="V369" s="37">
        <f>V370+V371+V372+V373</f>
        <v>991.8</v>
      </c>
      <c r="W369" s="36"/>
      <c r="X369" s="36"/>
      <c r="Y369" s="103"/>
      <c r="Z369" s="37">
        <f t="shared" si="35"/>
        <v>991.8</v>
      </c>
      <c r="AA369" s="35">
        <v>2017</v>
      </c>
      <c r="AB369" s="111"/>
      <c r="AC369" s="87"/>
      <c r="AD369" s="88"/>
      <c r="AE369" s="89"/>
      <c r="AF369" s="26"/>
    </row>
    <row r="370" spans="1:32" s="31" customFormat="1" x14ac:dyDescent="0.25">
      <c r="A370" s="33" t="s">
        <v>11</v>
      </c>
      <c r="B370" s="33" t="s">
        <v>11</v>
      </c>
      <c r="C370" s="33" t="s">
        <v>18</v>
      </c>
      <c r="D370" s="35">
        <v>0</v>
      </c>
      <c r="E370" s="35">
        <v>4</v>
      </c>
      <c r="F370" s="35">
        <v>0</v>
      </c>
      <c r="G370" s="35">
        <v>9</v>
      </c>
      <c r="H370" s="33" t="s">
        <v>11</v>
      </c>
      <c r="I370" s="33" t="s">
        <v>19</v>
      </c>
      <c r="J370" s="33" t="s">
        <v>12</v>
      </c>
      <c r="K370" s="33" t="s">
        <v>11</v>
      </c>
      <c r="L370" s="33" t="s">
        <v>21</v>
      </c>
      <c r="M370" s="33" t="s">
        <v>65</v>
      </c>
      <c r="N370" s="33" t="s">
        <v>11</v>
      </c>
      <c r="O370" s="33" t="s">
        <v>21</v>
      </c>
      <c r="P370" s="33" t="s">
        <v>22</v>
      </c>
      <c r="Q370" s="33" t="s">
        <v>70</v>
      </c>
      <c r="R370" s="132"/>
      <c r="S370" s="129"/>
      <c r="T370" s="36"/>
      <c r="U370" s="36"/>
      <c r="V370" s="36">
        <v>247.6</v>
      </c>
      <c r="W370" s="36"/>
      <c r="X370" s="36"/>
      <c r="Y370" s="103"/>
      <c r="Z370" s="37">
        <f t="shared" si="35"/>
        <v>247.6</v>
      </c>
      <c r="AA370" s="35">
        <v>2017</v>
      </c>
      <c r="AB370" s="111"/>
      <c r="AC370" s="87"/>
      <c r="AD370" s="88"/>
      <c r="AE370" s="89"/>
      <c r="AF370" s="26"/>
    </row>
    <row r="371" spans="1:32" s="31" customFormat="1" x14ac:dyDescent="0.25">
      <c r="A371" s="33" t="s">
        <v>11</v>
      </c>
      <c r="B371" s="33" t="s">
        <v>11</v>
      </c>
      <c r="C371" s="33" t="s">
        <v>18</v>
      </c>
      <c r="D371" s="35">
        <v>0</v>
      </c>
      <c r="E371" s="35">
        <v>4</v>
      </c>
      <c r="F371" s="35">
        <v>0</v>
      </c>
      <c r="G371" s="35">
        <v>9</v>
      </c>
      <c r="H371" s="33" t="s">
        <v>11</v>
      </c>
      <c r="I371" s="33" t="s">
        <v>19</v>
      </c>
      <c r="J371" s="33" t="s">
        <v>12</v>
      </c>
      <c r="K371" s="33" t="s">
        <v>11</v>
      </c>
      <c r="L371" s="33" t="s">
        <v>21</v>
      </c>
      <c r="M371" s="33" t="s">
        <v>65</v>
      </c>
      <c r="N371" s="33" t="s">
        <v>11</v>
      </c>
      <c r="O371" s="33" t="s">
        <v>21</v>
      </c>
      <c r="P371" s="33" t="s">
        <v>22</v>
      </c>
      <c r="Q371" s="33" t="s">
        <v>74</v>
      </c>
      <c r="R371" s="132"/>
      <c r="S371" s="129"/>
      <c r="T371" s="36"/>
      <c r="U371" s="36"/>
      <c r="V371" s="36">
        <v>307.5</v>
      </c>
      <c r="W371" s="36"/>
      <c r="X371" s="36"/>
      <c r="Y371" s="103"/>
      <c r="Z371" s="37">
        <f t="shared" si="35"/>
        <v>307.5</v>
      </c>
      <c r="AA371" s="35">
        <v>2017</v>
      </c>
      <c r="AB371" s="111"/>
      <c r="AC371" s="87"/>
      <c r="AD371" s="88"/>
      <c r="AE371" s="89"/>
      <c r="AF371" s="26"/>
    </row>
    <row r="372" spans="1:32" s="31" customFormat="1" x14ac:dyDescent="0.25">
      <c r="A372" s="33" t="s">
        <v>11</v>
      </c>
      <c r="B372" s="33" t="s">
        <v>11</v>
      </c>
      <c r="C372" s="33" t="s">
        <v>18</v>
      </c>
      <c r="D372" s="35">
        <v>0</v>
      </c>
      <c r="E372" s="35">
        <v>4</v>
      </c>
      <c r="F372" s="35">
        <v>0</v>
      </c>
      <c r="G372" s="35">
        <v>9</v>
      </c>
      <c r="H372" s="33" t="s">
        <v>11</v>
      </c>
      <c r="I372" s="33" t="s">
        <v>19</v>
      </c>
      <c r="J372" s="33" t="s">
        <v>12</v>
      </c>
      <c r="K372" s="33" t="s">
        <v>11</v>
      </c>
      <c r="L372" s="33" t="s">
        <v>21</v>
      </c>
      <c r="M372" s="33" t="s">
        <v>12</v>
      </c>
      <c r="N372" s="33" t="s">
        <v>11</v>
      </c>
      <c r="O372" s="33" t="s">
        <v>20</v>
      </c>
      <c r="P372" s="33" t="s">
        <v>22</v>
      </c>
      <c r="Q372" s="33" t="s">
        <v>66</v>
      </c>
      <c r="R372" s="132"/>
      <c r="S372" s="129"/>
      <c r="T372" s="36"/>
      <c r="U372" s="36"/>
      <c r="V372" s="36">
        <v>40</v>
      </c>
      <c r="W372" s="36"/>
      <c r="X372" s="36"/>
      <c r="Y372" s="103"/>
      <c r="Z372" s="37">
        <f t="shared" si="35"/>
        <v>40</v>
      </c>
      <c r="AA372" s="35">
        <v>2017</v>
      </c>
      <c r="AB372" s="111"/>
      <c r="AC372" s="87"/>
      <c r="AD372" s="88"/>
      <c r="AE372" s="89"/>
      <c r="AF372" s="26"/>
    </row>
    <row r="373" spans="1:32" s="31" customFormat="1" x14ac:dyDescent="0.25">
      <c r="A373" s="33" t="s">
        <v>11</v>
      </c>
      <c r="B373" s="33" t="s">
        <v>11</v>
      </c>
      <c r="C373" s="33" t="s">
        <v>18</v>
      </c>
      <c r="D373" s="35">
        <v>0</v>
      </c>
      <c r="E373" s="35">
        <v>4</v>
      </c>
      <c r="F373" s="35">
        <v>0</v>
      </c>
      <c r="G373" s="35">
        <v>9</v>
      </c>
      <c r="H373" s="33" t="s">
        <v>11</v>
      </c>
      <c r="I373" s="33" t="s">
        <v>19</v>
      </c>
      <c r="J373" s="33" t="s">
        <v>12</v>
      </c>
      <c r="K373" s="33" t="s">
        <v>11</v>
      </c>
      <c r="L373" s="33" t="s">
        <v>21</v>
      </c>
      <c r="M373" s="33" t="s">
        <v>65</v>
      </c>
      <c r="N373" s="33" t="s">
        <v>11</v>
      </c>
      <c r="O373" s="33" t="s">
        <v>21</v>
      </c>
      <c r="P373" s="33" t="s">
        <v>22</v>
      </c>
      <c r="Q373" s="33" t="s">
        <v>75</v>
      </c>
      <c r="R373" s="133"/>
      <c r="S373" s="130"/>
      <c r="T373" s="36"/>
      <c r="U373" s="36"/>
      <c r="V373" s="36">
        <v>396.7</v>
      </c>
      <c r="W373" s="36"/>
      <c r="X373" s="36"/>
      <c r="Y373" s="103"/>
      <c r="Z373" s="37">
        <f t="shared" si="35"/>
        <v>396.7</v>
      </c>
      <c r="AA373" s="35">
        <v>2017</v>
      </c>
      <c r="AB373" s="111"/>
      <c r="AC373" s="87"/>
      <c r="AD373" s="88"/>
      <c r="AE373" s="89"/>
      <c r="AF373" s="26"/>
    </row>
    <row r="374" spans="1:32" s="31" customFormat="1" ht="60" x14ac:dyDescent="0.25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12" t="s">
        <v>202</v>
      </c>
      <c r="S374" s="10" t="s">
        <v>41</v>
      </c>
      <c r="T374" s="8"/>
      <c r="U374" s="8"/>
      <c r="V374" s="8">
        <v>0.6</v>
      </c>
      <c r="W374" s="8"/>
      <c r="X374" s="8"/>
      <c r="Y374" s="99"/>
      <c r="Z374" s="5">
        <f t="shared" si="35"/>
        <v>0.6</v>
      </c>
      <c r="AA374" s="10">
        <v>2017</v>
      </c>
      <c r="AB374" s="111"/>
      <c r="AC374" s="87"/>
      <c r="AD374" s="88"/>
      <c r="AE374" s="89"/>
      <c r="AF374" s="26"/>
    </row>
    <row r="375" spans="1:32" s="31" customFormat="1" x14ac:dyDescent="0.25">
      <c r="A375" s="33" t="s">
        <v>11</v>
      </c>
      <c r="B375" s="33" t="s">
        <v>11</v>
      </c>
      <c r="C375" s="33" t="s">
        <v>18</v>
      </c>
      <c r="D375" s="35">
        <v>0</v>
      </c>
      <c r="E375" s="35">
        <v>4</v>
      </c>
      <c r="F375" s="35">
        <v>0</v>
      </c>
      <c r="G375" s="35">
        <v>9</v>
      </c>
      <c r="H375" s="33" t="s">
        <v>11</v>
      </c>
      <c r="I375" s="33" t="s">
        <v>19</v>
      </c>
      <c r="J375" s="33" t="s">
        <v>12</v>
      </c>
      <c r="K375" s="33" t="s">
        <v>11</v>
      </c>
      <c r="L375" s="33" t="s">
        <v>11</v>
      </c>
      <c r="M375" s="33" t="s">
        <v>11</v>
      </c>
      <c r="N375" s="33" t="s">
        <v>11</v>
      </c>
      <c r="O375" s="33" t="s">
        <v>11</v>
      </c>
      <c r="P375" s="33" t="s">
        <v>11</v>
      </c>
      <c r="Q375" s="33" t="s">
        <v>11</v>
      </c>
      <c r="R375" s="131" t="s">
        <v>204</v>
      </c>
      <c r="S375" s="128" t="s">
        <v>40</v>
      </c>
      <c r="T375" s="36"/>
      <c r="U375" s="36"/>
      <c r="V375" s="37">
        <f>V376+V377+V378+V379</f>
        <v>750.59999999999991</v>
      </c>
      <c r="W375" s="36"/>
      <c r="X375" s="36"/>
      <c r="Y375" s="103"/>
      <c r="Z375" s="37">
        <f t="shared" si="35"/>
        <v>750.59999999999991</v>
      </c>
      <c r="AA375" s="35">
        <v>2017</v>
      </c>
      <c r="AB375" s="111"/>
      <c r="AC375" s="87"/>
      <c r="AD375" s="88"/>
      <c r="AE375" s="89"/>
      <c r="AF375" s="26"/>
    </row>
    <row r="376" spans="1:32" s="31" customFormat="1" x14ac:dyDescent="0.25">
      <c r="A376" s="33" t="s">
        <v>11</v>
      </c>
      <c r="B376" s="33" t="s">
        <v>11</v>
      </c>
      <c r="C376" s="33" t="s">
        <v>18</v>
      </c>
      <c r="D376" s="35">
        <v>0</v>
      </c>
      <c r="E376" s="35">
        <v>4</v>
      </c>
      <c r="F376" s="35">
        <v>0</v>
      </c>
      <c r="G376" s="35">
        <v>9</v>
      </c>
      <c r="H376" s="33" t="s">
        <v>11</v>
      </c>
      <c r="I376" s="33" t="s">
        <v>19</v>
      </c>
      <c r="J376" s="33" t="s">
        <v>12</v>
      </c>
      <c r="K376" s="33" t="s">
        <v>11</v>
      </c>
      <c r="L376" s="33" t="s">
        <v>21</v>
      </c>
      <c r="M376" s="33" t="s">
        <v>65</v>
      </c>
      <c r="N376" s="33" t="s">
        <v>11</v>
      </c>
      <c r="O376" s="33" t="s">
        <v>21</v>
      </c>
      <c r="P376" s="33" t="s">
        <v>22</v>
      </c>
      <c r="Q376" s="33" t="s">
        <v>70</v>
      </c>
      <c r="R376" s="132"/>
      <c r="S376" s="129"/>
      <c r="T376" s="36"/>
      <c r="U376" s="36"/>
      <c r="V376" s="36">
        <v>177.7</v>
      </c>
      <c r="W376" s="36"/>
      <c r="X376" s="36"/>
      <c r="Y376" s="103"/>
      <c r="Z376" s="37">
        <f t="shared" si="35"/>
        <v>177.7</v>
      </c>
      <c r="AA376" s="35">
        <v>2017</v>
      </c>
      <c r="AB376" s="111"/>
      <c r="AC376" s="87"/>
      <c r="AD376" s="88"/>
      <c r="AE376" s="89"/>
      <c r="AF376" s="26"/>
    </row>
    <row r="377" spans="1:32" s="31" customFormat="1" x14ac:dyDescent="0.25">
      <c r="A377" s="33" t="s">
        <v>11</v>
      </c>
      <c r="B377" s="33" t="s">
        <v>11</v>
      </c>
      <c r="C377" s="33" t="s">
        <v>18</v>
      </c>
      <c r="D377" s="35">
        <v>0</v>
      </c>
      <c r="E377" s="35">
        <v>4</v>
      </c>
      <c r="F377" s="35">
        <v>0</v>
      </c>
      <c r="G377" s="35">
        <v>9</v>
      </c>
      <c r="H377" s="33" t="s">
        <v>11</v>
      </c>
      <c r="I377" s="33" t="s">
        <v>19</v>
      </c>
      <c r="J377" s="33" t="s">
        <v>12</v>
      </c>
      <c r="K377" s="33" t="s">
        <v>11</v>
      </c>
      <c r="L377" s="33" t="s">
        <v>21</v>
      </c>
      <c r="M377" s="33" t="s">
        <v>65</v>
      </c>
      <c r="N377" s="33" t="s">
        <v>11</v>
      </c>
      <c r="O377" s="33" t="s">
        <v>21</v>
      </c>
      <c r="P377" s="33" t="s">
        <v>22</v>
      </c>
      <c r="Q377" s="33" t="s">
        <v>74</v>
      </c>
      <c r="R377" s="132"/>
      <c r="S377" s="129"/>
      <c r="T377" s="36"/>
      <c r="U377" s="36"/>
      <c r="V377" s="36">
        <v>232.7</v>
      </c>
      <c r="W377" s="36"/>
      <c r="X377" s="36"/>
      <c r="Y377" s="103"/>
      <c r="Z377" s="37">
        <f t="shared" si="35"/>
        <v>232.7</v>
      </c>
      <c r="AA377" s="35">
        <v>2017</v>
      </c>
      <c r="AB377" s="111"/>
      <c r="AC377" s="87"/>
      <c r="AD377" s="88"/>
      <c r="AE377" s="89"/>
      <c r="AF377" s="26"/>
    </row>
    <row r="378" spans="1:32" s="31" customFormat="1" x14ac:dyDescent="0.25">
      <c r="A378" s="33" t="s">
        <v>11</v>
      </c>
      <c r="B378" s="33" t="s">
        <v>11</v>
      </c>
      <c r="C378" s="33" t="s">
        <v>18</v>
      </c>
      <c r="D378" s="35">
        <v>0</v>
      </c>
      <c r="E378" s="35">
        <v>4</v>
      </c>
      <c r="F378" s="35">
        <v>0</v>
      </c>
      <c r="G378" s="35">
        <v>9</v>
      </c>
      <c r="H378" s="33" t="s">
        <v>11</v>
      </c>
      <c r="I378" s="33" t="s">
        <v>19</v>
      </c>
      <c r="J378" s="33" t="s">
        <v>12</v>
      </c>
      <c r="K378" s="33" t="s">
        <v>11</v>
      </c>
      <c r="L378" s="33" t="s">
        <v>21</v>
      </c>
      <c r="M378" s="33" t="s">
        <v>12</v>
      </c>
      <c r="N378" s="33" t="s">
        <v>11</v>
      </c>
      <c r="O378" s="33" t="s">
        <v>20</v>
      </c>
      <c r="P378" s="33" t="s">
        <v>22</v>
      </c>
      <c r="Q378" s="33" t="s">
        <v>66</v>
      </c>
      <c r="R378" s="132"/>
      <c r="S378" s="129"/>
      <c r="T378" s="36"/>
      <c r="U378" s="36"/>
      <c r="V378" s="36">
        <v>40</v>
      </c>
      <c r="W378" s="36"/>
      <c r="X378" s="36"/>
      <c r="Y378" s="103"/>
      <c r="Z378" s="37">
        <f t="shared" si="35"/>
        <v>40</v>
      </c>
      <c r="AA378" s="35">
        <v>2017</v>
      </c>
      <c r="AB378" s="111"/>
      <c r="AC378" s="87"/>
      <c r="AD378" s="88"/>
      <c r="AE378" s="89"/>
      <c r="AF378" s="26"/>
    </row>
    <row r="379" spans="1:32" s="31" customFormat="1" x14ac:dyDescent="0.25">
      <c r="A379" s="33" t="s">
        <v>11</v>
      </c>
      <c r="B379" s="33" t="s">
        <v>11</v>
      </c>
      <c r="C379" s="33" t="s">
        <v>18</v>
      </c>
      <c r="D379" s="35">
        <v>0</v>
      </c>
      <c r="E379" s="35">
        <v>4</v>
      </c>
      <c r="F379" s="35">
        <v>0</v>
      </c>
      <c r="G379" s="35">
        <v>9</v>
      </c>
      <c r="H379" s="33" t="s">
        <v>11</v>
      </c>
      <c r="I379" s="33" t="s">
        <v>19</v>
      </c>
      <c r="J379" s="33" t="s">
        <v>12</v>
      </c>
      <c r="K379" s="33" t="s">
        <v>11</v>
      </c>
      <c r="L379" s="33" t="s">
        <v>21</v>
      </c>
      <c r="M379" s="33" t="s">
        <v>65</v>
      </c>
      <c r="N379" s="33" t="s">
        <v>11</v>
      </c>
      <c r="O379" s="33" t="s">
        <v>21</v>
      </c>
      <c r="P379" s="33" t="s">
        <v>22</v>
      </c>
      <c r="Q379" s="33" t="s">
        <v>75</v>
      </c>
      <c r="R379" s="133"/>
      <c r="S379" s="130"/>
      <c r="T379" s="36"/>
      <c r="U379" s="36"/>
      <c r="V379" s="36">
        <v>300.2</v>
      </c>
      <c r="W379" s="36"/>
      <c r="X379" s="36"/>
      <c r="Y379" s="103"/>
      <c r="Z379" s="37">
        <f t="shared" si="35"/>
        <v>300.2</v>
      </c>
      <c r="AA379" s="35">
        <v>2017</v>
      </c>
      <c r="AB379" s="111"/>
      <c r="AC379" s="87"/>
      <c r="AD379" s="88"/>
      <c r="AE379" s="89"/>
      <c r="AF379" s="26"/>
    </row>
    <row r="380" spans="1:32" s="31" customFormat="1" ht="60" x14ac:dyDescent="0.25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12" t="s">
        <v>202</v>
      </c>
      <c r="S380" s="10" t="s">
        <v>41</v>
      </c>
      <c r="T380" s="8"/>
      <c r="U380" s="8"/>
      <c r="V380" s="8">
        <v>0.5</v>
      </c>
      <c r="W380" s="8"/>
      <c r="X380" s="8"/>
      <c r="Y380" s="99"/>
      <c r="Z380" s="5">
        <f t="shared" si="35"/>
        <v>0.5</v>
      </c>
      <c r="AA380" s="10">
        <v>2017</v>
      </c>
      <c r="AB380" s="111"/>
      <c r="AC380" s="87"/>
      <c r="AD380" s="88"/>
      <c r="AE380" s="89"/>
      <c r="AF380" s="26"/>
    </row>
    <row r="381" spans="1:32" s="31" customFormat="1" x14ac:dyDescent="0.25">
      <c r="A381" s="33" t="s">
        <v>11</v>
      </c>
      <c r="B381" s="33" t="s">
        <v>11</v>
      </c>
      <c r="C381" s="33" t="s">
        <v>18</v>
      </c>
      <c r="D381" s="35">
        <v>0</v>
      </c>
      <c r="E381" s="35">
        <v>4</v>
      </c>
      <c r="F381" s="35">
        <v>0</v>
      </c>
      <c r="G381" s="35">
        <v>9</v>
      </c>
      <c r="H381" s="33" t="s">
        <v>11</v>
      </c>
      <c r="I381" s="33" t="s">
        <v>19</v>
      </c>
      <c r="J381" s="33" t="s">
        <v>12</v>
      </c>
      <c r="K381" s="33" t="s">
        <v>11</v>
      </c>
      <c r="L381" s="33" t="s">
        <v>11</v>
      </c>
      <c r="M381" s="33" t="s">
        <v>11</v>
      </c>
      <c r="N381" s="33" t="s">
        <v>11</v>
      </c>
      <c r="O381" s="33" t="s">
        <v>11</v>
      </c>
      <c r="P381" s="33" t="s">
        <v>11</v>
      </c>
      <c r="Q381" s="33" t="s">
        <v>11</v>
      </c>
      <c r="R381" s="131" t="s">
        <v>205</v>
      </c>
      <c r="S381" s="128" t="s">
        <v>40</v>
      </c>
      <c r="T381" s="36"/>
      <c r="U381" s="36"/>
      <c r="V381" s="37">
        <f>V382+V383+V384</f>
        <v>473.2</v>
      </c>
      <c r="W381" s="36"/>
      <c r="X381" s="36"/>
      <c r="Y381" s="103"/>
      <c r="Z381" s="37">
        <f t="shared" si="35"/>
        <v>473.2</v>
      </c>
      <c r="AA381" s="35">
        <v>2017</v>
      </c>
      <c r="AB381" s="111"/>
      <c r="AC381" s="87"/>
      <c r="AD381" s="88"/>
      <c r="AE381" s="89"/>
      <c r="AF381" s="26"/>
    </row>
    <row r="382" spans="1:32" s="31" customFormat="1" x14ac:dyDescent="0.25">
      <c r="A382" s="33" t="s">
        <v>11</v>
      </c>
      <c r="B382" s="33" t="s">
        <v>11</v>
      </c>
      <c r="C382" s="33" t="s">
        <v>18</v>
      </c>
      <c r="D382" s="35">
        <v>0</v>
      </c>
      <c r="E382" s="35">
        <v>4</v>
      </c>
      <c r="F382" s="35">
        <v>0</v>
      </c>
      <c r="G382" s="35">
        <v>9</v>
      </c>
      <c r="H382" s="33" t="s">
        <v>11</v>
      </c>
      <c r="I382" s="33" t="s">
        <v>19</v>
      </c>
      <c r="J382" s="33" t="s">
        <v>12</v>
      </c>
      <c r="K382" s="33" t="s">
        <v>11</v>
      </c>
      <c r="L382" s="33" t="s">
        <v>21</v>
      </c>
      <c r="M382" s="33" t="s">
        <v>65</v>
      </c>
      <c r="N382" s="33" t="s">
        <v>11</v>
      </c>
      <c r="O382" s="33" t="s">
        <v>21</v>
      </c>
      <c r="P382" s="33" t="s">
        <v>22</v>
      </c>
      <c r="Q382" s="33" t="s">
        <v>70</v>
      </c>
      <c r="R382" s="132"/>
      <c r="S382" s="129"/>
      <c r="T382" s="36"/>
      <c r="U382" s="36"/>
      <c r="V382" s="36">
        <v>178.9</v>
      </c>
      <c r="W382" s="36"/>
      <c r="X382" s="36"/>
      <c r="Y382" s="103"/>
      <c r="Z382" s="37">
        <f t="shared" si="35"/>
        <v>178.9</v>
      </c>
      <c r="AA382" s="35">
        <v>2017</v>
      </c>
      <c r="AB382" s="111"/>
      <c r="AC382" s="87"/>
      <c r="AD382" s="88"/>
      <c r="AE382" s="89"/>
      <c r="AF382" s="26"/>
    </row>
    <row r="383" spans="1:32" s="31" customFormat="1" x14ac:dyDescent="0.25">
      <c r="A383" s="33" t="s">
        <v>11</v>
      </c>
      <c r="B383" s="33" t="s">
        <v>11</v>
      </c>
      <c r="C383" s="33" t="s">
        <v>18</v>
      </c>
      <c r="D383" s="35">
        <v>0</v>
      </c>
      <c r="E383" s="35">
        <v>4</v>
      </c>
      <c r="F383" s="35">
        <v>0</v>
      </c>
      <c r="G383" s="35">
        <v>9</v>
      </c>
      <c r="H383" s="33" t="s">
        <v>11</v>
      </c>
      <c r="I383" s="33" t="s">
        <v>19</v>
      </c>
      <c r="J383" s="33" t="s">
        <v>12</v>
      </c>
      <c r="K383" s="33" t="s">
        <v>11</v>
      </c>
      <c r="L383" s="33" t="s">
        <v>21</v>
      </c>
      <c r="M383" s="33" t="s">
        <v>65</v>
      </c>
      <c r="N383" s="33" t="s">
        <v>11</v>
      </c>
      <c r="O383" s="33" t="s">
        <v>21</v>
      </c>
      <c r="P383" s="33" t="s">
        <v>22</v>
      </c>
      <c r="Q383" s="33" t="s">
        <v>74</v>
      </c>
      <c r="R383" s="132"/>
      <c r="S383" s="129"/>
      <c r="T383" s="36"/>
      <c r="U383" s="36"/>
      <c r="V383" s="36">
        <v>105</v>
      </c>
      <c r="W383" s="36"/>
      <c r="X383" s="36"/>
      <c r="Y383" s="103"/>
      <c r="Z383" s="37">
        <f t="shared" si="35"/>
        <v>105</v>
      </c>
      <c r="AA383" s="35">
        <v>2017</v>
      </c>
      <c r="AB383" s="111"/>
      <c r="AC383" s="87"/>
      <c r="AD383" s="88"/>
      <c r="AE383" s="89"/>
      <c r="AF383" s="26"/>
    </row>
    <row r="384" spans="1:32" s="31" customFormat="1" x14ac:dyDescent="0.25">
      <c r="A384" s="33" t="s">
        <v>11</v>
      </c>
      <c r="B384" s="33" t="s">
        <v>11</v>
      </c>
      <c r="C384" s="33" t="s">
        <v>18</v>
      </c>
      <c r="D384" s="35">
        <v>0</v>
      </c>
      <c r="E384" s="35">
        <v>4</v>
      </c>
      <c r="F384" s="35">
        <v>0</v>
      </c>
      <c r="G384" s="35">
        <v>9</v>
      </c>
      <c r="H384" s="33" t="s">
        <v>11</v>
      </c>
      <c r="I384" s="33" t="s">
        <v>19</v>
      </c>
      <c r="J384" s="33" t="s">
        <v>12</v>
      </c>
      <c r="K384" s="33" t="s">
        <v>11</v>
      </c>
      <c r="L384" s="33" t="s">
        <v>21</v>
      </c>
      <c r="M384" s="33" t="s">
        <v>65</v>
      </c>
      <c r="N384" s="33" t="s">
        <v>11</v>
      </c>
      <c r="O384" s="33" t="s">
        <v>21</v>
      </c>
      <c r="P384" s="33" t="s">
        <v>22</v>
      </c>
      <c r="Q384" s="33" t="s">
        <v>75</v>
      </c>
      <c r="R384" s="133"/>
      <c r="S384" s="130"/>
      <c r="T384" s="36"/>
      <c r="U384" s="36"/>
      <c r="V384" s="36">
        <v>189.3</v>
      </c>
      <c r="W384" s="36"/>
      <c r="X384" s="36"/>
      <c r="Y384" s="103"/>
      <c r="Z384" s="37">
        <f t="shared" si="35"/>
        <v>189.3</v>
      </c>
      <c r="AA384" s="35">
        <v>2017</v>
      </c>
      <c r="AB384" s="111"/>
      <c r="AC384" s="87"/>
      <c r="AD384" s="88"/>
      <c r="AE384" s="89"/>
      <c r="AF384" s="26"/>
    </row>
    <row r="385" spans="1:32" s="31" customFormat="1" ht="30" x14ac:dyDescent="0.25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12" t="s">
        <v>206</v>
      </c>
      <c r="S385" s="10" t="s">
        <v>3</v>
      </c>
      <c r="T385" s="8"/>
      <c r="U385" s="8"/>
      <c r="V385" s="8">
        <v>176</v>
      </c>
      <c r="W385" s="8"/>
      <c r="X385" s="8"/>
      <c r="Y385" s="99"/>
      <c r="Z385" s="5">
        <f t="shared" si="35"/>
        <v>176</v>
      </c>
      <c r="AA385" s="10">
        <v>2017</v>
      </c>
      <c r="AB385" s="111"/>
      <c r="AC385" s="87"/>
      <c r="AD385" s="88"/>
      <c r="AE385" s="89"/>
      <c r="AF385" s="26"/>
    </row>
    <row r="386" spans="1:32" s="31" customFormat="1" x14ac:dyDescent="0.25">
      <c r="A386" s="33" t="s">
        <v>11</v>
      </c>
      <c r="B386" s="33" t="s">
        <v>11</v>
      </c>
      <c r="C386" s="33" t="s">
        <v>18</v>
      </c>
      <c r="D386" s="35">
        <v>0</v>
      </c>
      <c r="E386" s="35">
        <v>4</v>
      </c>
      <c r="F386" s="35">
        <v>0</v>
      </c>
      <c r="G386" s="35">
        <v>9</v>
      </c>
      <c r="H386" s="33" t="s">
        <v>11</v>
      </c>
      <c r="I386" s="33" t="s">
        <v>19</v>
      </c>
      <c r="J386" s="33" t="s">
        <v>12</v>
      </c>
      <c r="K386" s="33" t="s">
        <v>11</v>
      </c>
      <c r="L386" s="33" t="s">
        <v>11</v>
      </c>
      <c r="M386" s="33" t="s">
        <v>11</v>
      </c>
      <c r="N386" s="33" t="s">
        <v>11</v>
      </c>
      <c r="O386" s="33" t="s">
        <v>11</v>
      </c>
      <c r="P386" s="33" t="s">
        <v>11</v>
      </c>
      <c r="Q386" s="33" t="s">
        <v>11</v>
      </c>
      <c r="R386" s="131" t="s">
        <v>207</v>
      </c>
      <c r="S386" s="128" t="s">
        <v>40</v>
      </c>
      <c r="T386" s="36"/>
      <c r="U386" s="36"/>
      <c r="V386" s="37">
        <f>V387+V388+V389</f>
        <v>994.9</v>
      </c>
      <c r="W386" s="36"/>
      <c r="X386" s="36"/>
      <c r="Y386" s="103"/>
      <c r="Z386" s="37">
        <f t="shared" si="35"/>
        <v>994.9</v>
      </c>
      <c r="AA386" s="35">
        <v>2017</v>
      </c>
      <c r="AB386" s="111"/>
      <c r="AC386" s="87"/>
      <c r="AD386" s="88"/>
      <c r="AE386" s="89"/>
      <c r="AF386" s="26"/>
    </row>
    <row r="387" spans="1:32" s="31" customFormat="1" x14ac:dyDescent="0.25">
      <c r="A387" s="33" t="s">
        <v>11</v>
      </c>
      <c r="B387" s="33" t="s">
        <v>11</v>
      </c>
      <c r="C387" s="33" t="s">
        <v>18</v>
      </c>
      <c r="D387" s="35">
        <v>0</v>
      </c>
      <c r="E387" s="35">
        <v>4</v>
      </c>
      <c r="F387" s="35">
        <v>0</v>
      </c>
      <c r="G387" s="35">
        <v>9</v>
      </c>
      <c r="H387" s="33" t="s">
        <v>11</v>
      </c>
      <c r="I387" s="33" t="s">
        <v>19</v>
      </c>
      <c r="J387" s="33" t="s">
        <v>12</v>
      </c>
      <c r="K387" s="33" t="s">
        <v>11</v>
      </c>
      <c r="L387" s="33" t="s">
        <v>21</v>
      </c>
      <c r="M387" s="33" t="s">
        <v>65</v>
      </c>
      <c r="N387" s="33" t="s">
        <v>11</v>
      </c>
      <c r="O387" s="33" t="s">
        <v>21</v>
      </c>
      <c r="P387" s="33" t="s">
        <v>22</v>
      </c>
      <c r="Q387" s="33" t="s">
        <v>70</v>
      </c>
      <c r="R387" s="132"/>
      <c r="S387" s="129"/>
      <c r="T387" s="36"/>
      <c r="U387" s="36"/>
      <c r="V387" s="36">
        <v>447</v>
      </c>
      <c r="W387" s="36"/>
      <c r="X387" s="36"/>
      <c r="Y387" s="103"/>
      <c r="Z387" s="37">
        <f t="shared" si="35"/>
        <v>447</v>
      </c>
      <c r="AA387" s="35">
        <v>2017</v>
      </c>
      <c r="AB387" s="111"/>
      <c r="AC387" s="87"/>
      <c r="AD387" s="88"/>
      <c r="AE387" s="89"/>
      <c r="AF387" s="26"/>
    </row>
    <row r="388" spans="1:32" s="31" customFormat="1" x14ac:dyDescent="0.25">
      <c r="A388" s="33" t="s">
        <v>11</v>
      </c>
      <c r="B388" s="33" t="s">
        <v>11</v>
      </c>
      <c r="C388" s="33" t="s">
        <v>18</v>
      </c>
      <c r="D388" s="35">
        <v>0</v>
      </c>
      <c r="E388" s="35">
        <v>4</v>
      </c>
      <c r="F388" s="35">
        <v>0</v>
      </c>
      <c r="G388" s="35">
        <v>9</v>
      </c>
      <c r="H388" s="33" t="s">
        <v>11</v>
      </c>
      <c r="I388" s="33" t="s">
        <v>19</v>
      </c>
      <c r="J388" s="33" t="s">
        <v>12</v>
      </c>
      <c r="K388" s="33" t="s">
        <v>11</v>
      </c>
      <c r="L388" s="33" t="s">
        <v>21</v>
      </c>
      <c r="M388" s="33" t="s">
        <v>65</v>
      </c>
      <c r="N388" s="33" t="s">
        <v>11</v>
      </c>
      <c r="O388" s="33" t="s">
        <v>21</v>
      </c>
      <c r="P388" s="33" t="s">
        <v>22</v>
      </c>
      <c r="Q388" s="33" t="s">
        <v>74</v>
      </c>
      <c r="R388" s="132"/>
      <c r="S388" s="129"/>
      <c r="T388" s="36"/>
      <c r="U388" s="36"/>
      <c r="V388" s="36">
        <v>150</v>
      </c>
      <c r="W388" s="36"/>
      <c r="X388" s="36"/>
      <c r="Y388" s="103"/>
      <c r="Z388" s="37">
        <f t="shared" si="35"/>
        <v>150</v>
      </c>
      <c r="AA388" s="35">
        <v>2017</v>
      </c>
      <c r="AB388" s="111"/>
      <c r="AC388" s="87"/>
      <c r="AD388" s="88"/>
      <c r="AE388" s="89"/>
      <c r="AF388" s="26"/>
    </row>
    <row r="389" spans="1:32" s="31" customFormat="1" x14ac:dyDescent="0.25">
      <c r="A389" s="33" t="s">
        <v>11</v>
      </c>
      <c r="B389" s="33" t="s">
        <v>11</v>
      </c>
      <c r="C389" s="33" t="s">
        <v>18</v>
      </c>
      <c r="D389" s="35">
        <v>0</v>
      </c>
      <c r="E389" s="35">
        <v>4</v>
      </c>
      <c r="F389" s="35">
        <v>0</v>
      </c>
      <c r="G389" s="35">
        <v>9</v>
      </c>
      <c r="H389" s="33" t="s">
        <v>11</v>
      </c>
      <c r="I389" s="33" t="s">
        <v>19</v>
      </c>
      <c r="J389" s="33" t="s">
        <v>12</v>
      </c>
      <c r="K389" s="33" t="s">
        <v>11</v>
      </c>
      <c r="L389" s="33" t="s">
        <v>21</v>
      </c>
      <c r="M389" s="33" t="s">
        <v>65</v>
      </c>
      <c r="N389" s="33" t="s">
        <v>11</v>
      </c>
      <c r="O389" s="33" t="s">
        <v>21</v>
      </c>
      <c r="P389" s="33" t="s">
        <v>22</v>
      </c>
      <c r="Q389" s="33" t="s">
        <v>75</v>
      </c>
      <c r="R389" s="133"/>
      <c r="S389" s="130"/>
      <c r="T389" s="36"/>
      <c r="U389" s="36"/>
      <c r="V389" s="36">
        <v>397.9</v>
      </c>
      <c r="W389" s="36"/>
      <c r="X389" s="36"/>
      <c r="Y389" s="103"/>
      <c r="Z389" s="37">
        <f t="shared" si="35"/>
        <v>397.9</v>
      </c>
      <c r="AA389" s="35">
        <v>2017</v>
      </c>
      <c r="AB389" s="111"/>
      <c r="AC389" s="87"/>
      <c r="AD389" s="88"/>
      <c r="AE389" s="89"/>
      <c r="AF389" s="26"/>
    </row>
    <row r="390" spans="1:32" s="31" customFormat="1" ht="60" x14ac:dyDescent="0.25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12" t="s">
        <v>202</v>
      </c>
      <c r="S390" s="10" t="s">
        <v>41</v>
      </c>
      <c r="T390" s="8"/>
      <c r="U390" s="8"/>
      <c r="V390" s="8">
        <v>0.6</v>
      </c>
      <c r="W390" s="8"/>
      <c r="X390" s="8"/>
      <c r="Y390" s="99"/>
      <c r="Z390" s="5">
        <f t="shared" si="35"/>
        <v>0.6</v>
      </c>
      <c r="AA390" s="10">
        <v>2017</v>
      </c>
      <c r="AB390" s="111"/>
      <c r="AC390" s="87"/>
      <c r="AD390" s="88"/>
      <c r="AE390" s="89"/>
      <c r="AF390" s="26"/>
    </row>
    <row r="391" spans="1:32" s="31" customFormat="1" x14ac:dyDescent="0.25">
      <c r="A391" s="33" t="s">
        <v>11</v>
      </c>
      <c r="B391" s="33" t="s">
        <v>11</v>
      </c>
      <c r="C391" s="33" t="s">
        <v>23</v>
      </c>
      <c r="D391" s="35">
        <v>0</v>
      </c>
      <c r="E391" s="35">
        <v>4</v>
      </c>
      <c r="F391" s="35">
        <v>0</v>
      </c>
      <c r="G391" s="35">
        <v>9</v>
      </c>
      <c r="H391" s="33" t="s">
        <v>11</v>
      </c>
      <c r="I391" s="33" t="s">
        <v>19</v>
      </c>
      <c r="J391" s="33" t="s">
        <v>12</v>
      </c>
      <c r="K391" s="33" t="s">
        <v>11</v>
      </c>
      <c r="L391" s="33" t="s">
        <v>11</v>
      </c>
      <c r="M391" s="33" t="s">
        <v>11</v>
      </c>
      <c r="N391" s="33" t="s">
        <v>11</v>
      </c>
      <c r="O391" s="33" t="s">
        <v>11</v>
      </c>
      <c r="P391" s="33" t="s">
        <v>11</v>
      </c>
      <c r="Q391" s="33" t="s">
        <v>11</v>
      </c>
      <c r="R391" s="131" t="s">
        <v>208</v>
      </c>
      <c r="S391" s="128" t="s">
        <v>40</v>
      </c>
      <c r="T391" s="36"/>
      <c r="U391" s="36"/>
      <c r="V391" s="37">
        <f>V392+V393+V394</f>
        <v>681.8</v>
      </c>
      <c r="W391" s="36"/>
      <c r="X391" s="36"/>
      <c r="Y391" s="103"/>
      <c r="Z391" s="37">
        <f t="shared" si="35"/>
        <v>681.8</v>
      </c>
      <c r="AA391" s="35">
        <v>2017</v>
      </c>
      <c r="AB391" s="111"/>
      <c r="AC391" s="87"/>
      <c r="AD391" s="88"/>
      <c r="AE391" s="89"/>
      <c r="AF391" s="26"/>
    </row>
    <row r="392" spans="1:32" s="31" customFormat="1" x14ac:dyDescent="0.25">
      <c r="A392" s="33" t="s">
        <v>11</v>
      </c>
      <c r="B392" s="33" t="s">
        <v>11</v>
      </c>
      <c r="C392" s="33" t="s">
        <v>23</v>
      </c>
      <c r="D392" s="35">
        <v>0</v>
      </c>
      <c r="E392" s="35">
        <v>4</v>
      </c>
      <c r="F392" s="35">
        <v>0</v>
      </c>
      <c r="G392" s="35">
        <v>9</v>
      </c>
      <c r="H392" s="33" t="s">
        <v>11</v>
      </c>
      <c r="I392" s="33" t="s">
        <v>19</v>
      </c>
      <c r="J392" s="33" t="s">
        <v>12</v>
      </c>
      <c r="K392" s="33" t="s">
        <v>11</v>
      </c>
      <c r="L392" s="33" t="s">
        <v>21</v>
      </c>
      <c r="M392" s="33" t="s">
        <v>65</v>
      </c>
      <c r="N392" s="33" t="s">
        <v>11</v>
      </c>
      <c r="O392" s="33" t="s">
        <v>21</v>
      </c>
      <c r="P392" s="33" t="s">
        <v>22</v>
      </c>
      <c r="Q392" s="33" t="s">
        <v>70</v>
      </c>
      <c r="R392" s="132"/>
      <c r="S392" s="129"/>
      <c r="T392" s="36"/>
      <c r="U392" s="36"/>
      <c r="V392" s="36">
        <v>249.1</v>
      </c>
      <c r="W392" s="36"/>
      <c r="X392" s="36"/>
      <c r="Y392" s="103"/>
      <c r="Z392" s="37">
        <f t="shared" si="35"/>
        <v>249.1</v>
      </c>
      <c r="AA392" s="35">
        <v>2017</v>
      </c>
      <c r="AB392" s="111"/>
      <c r="AC392" s="87"/>
      <c r="AD392" s="88"/>
      <c r="AE392" s="89"/>
      <c r="AF392" s="26"/>
    </row>
    <row r="393" spans="1:32" s="31" customFormat="1" x14ac:dyDescent="0.25">
      <c r="A393" s="33" t="s">
        <v>11</v>
      </c>
      <c r="B393" s="33" t="s">
        <v>11</v>
      </c>
      <c r="C393" s="33" t="s">
        <v>23</v>
      </c>
      <c r="D393" s="35">
        <v>0</v>
      </c>
      <c r="E393" s="35">
        <v>4</v>
      </c>
      <c r="F393" s="35">
        <v>0</v>
      </c>
      <c r="G393" s="35">
        <v>9</v>
      </c>
      <c r="H393" s="33" t="s">
        <v>11</v>
      </c>
      <c r="I393" s="33" t="s">
        <v>19</v>
      </c>
      <c r="J393" s="33" t="s">
        <v>12</v>
      </c>
      <c r="K393" s="33" t="s">
        <v>11</v>
      </c>
      <c r="L393" s="33" t="s">
        <v>21</v>
      </c>
      <c r="M393" s="33" t="s">
        <v>65</v>
      </c>
      <c r="N393" s="33" t="s">
        <v>11</v>
      </c>
      <c r="O393" s="33" t="s">
        <v>21</v>
      </c>
      <c r="P393" s="33" t="s">
        <v>22</v>
      </c>
      <c r="Q393" s="33" t="s">
        <v>74</v>
      </c>
      <c r="R393" s="132"/>
      <c r="S393" s="129"/>
      <c r="T393" s="36"/>
      <c r="U393" s="36"/>
      <c r="V393" s="36">
        <v>160</v>
      </c>
      <c r="W393" s="36"/>
      <c r="X393" s="36"/>
      <c r="Y393" s="103"/>
      <c r="Z393" s="37">
        <f t="shared" si="35"/>
        <v>160</v>
      </c>
      <c r="AA393" s="35">
        <v>2017</v>
      </c>
      <c r="AB393" s="111"/>
      <c r="AC393" s="87"/>
      <c r="AD393" s="88"/>
      <c r="AE393" s="89"/>
      <c r="AF393" s="26"/>
    </row>
    <row r="394" spans="1:32" s="31" customFormat="1" x14ac:dyDescent="0.25">
      <c r="A394" s="33" t="s">
        <v>11</v>
      </c>
      <c r="B394" s="33" t="s">
        <v>11</v>
      </c>
      <c r="C394" s="33" t="s">
        <v>23</v>
      </c>
      <c r="D394" s="35">
        <v>0</v>
      </c>
      <c r="E394" s="35">
        <v>4</v>
      </c>
      <c r="F394" s="35">
        <v>0</v>
      </c>
      <c r="G394" s="35">
        <v>9</v>
      </c>
      <c r="H394" s="33" t="s">
        <v>11</v>
      </c>
      <c r="I394" s="33" t="s">
        <v>19</v>
      </c>
      <c r="J394" s="33" t="s">
        <v>12</v>
      </c>
      <c r="K394" s="33" t="s">
        <v>11</v>
      </c>
      <c r="L394" s="33" t="s">
        <v>21</v>
      </c>
      <c r="M394" s="33" t="s">
        <v>65</v>
      </c>
      <c r="N394" s="33" t="s">
        <v>11</v>
      </c>
      <c r="O394" s="33" t="s">
        <v>21</v>
      </c>
      <c r="P394" s="33" t="s">
        <v>22</v>
      </c>
      <c r="Q394" s="33" t="s">
        <v>75</v>
      </c>
      <c r="R394" s="133"/>
      <c r="S394" s="130"/>
      <c r="T394" s="36"/>
      <c r="U394" s="36"/>
      <c r="V394" s="36">
        <v>272.7</v>
      </c>
      <c r="W394" s="36"/>
      <c r="X394" s="36"/>
      <c r="Y394" s="103"/>
      <c r="Z394" s="37">
        <f t="shared" si="35"/>
        <v>272.7</v>
      </c>
      <c r="AA394" s="35">
        <v>2017</v>
      </c>
      <c r="AB394" s="111"/>
      <c r="AC394" s="87"/>
      <c r="AD394" s="88"/>
      <c r="AE394" s="89"/>
      <c r="AF394" s="26"/>
    </row>
    <row r="395" spans="1:32" s="31" customFormat="1" ht="30" x14ac:dyDescent="0.25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12" t="s">
        <v>209</v>
      </c>
      <c r="S395" s="10" t="s">
        <v>41</v>
      </c>
      <c r="T395" s="8"/>
      <c r="U395" s="8"/>
      <c r="V395" s="8">
        <v>1</v>
      </c>
      <c r="W395" s="8"/>
      <c r="X395" s="8"/>
      <c r="Y395" s="99"/>
      <c r="Z395" s="5">
        <f t="shared" si="35"/>
        <v>1</v>
      </c>
      <c r="AA395" s="10">
        <v>2017</v>
      </c>
      <c r="AB395" s="111"/>
      <c r="AC395" s="87"/>
      <c r="AD395" s="88"/>
      <c r="AE395" s="89"/>
      <c r="AF395" s="26"/>
    </row>
    <row r="396" spans="1:32" s="31" customFormat="1" x14ac:dyDescent="0.25">
      <c r="A396" s="33" t="s">
        <v>11</v>
      </c>
      <c r="B396" s="33" t="s">
        <v>11</v>
      </c>
      <c r="C396" s="33" t="s">
        <v>23</v>
      </c>
      <c r="D396" s="35">
        <v>0</v>
      </c>
      <c r="E396" s="35">
        <v>4</v>
      </c>
      <c r="F396" s="35">
        <v>0</v>
      </c>
      <c r="G396" s="35">
        <v>9</v>
      </c>
      <c r="H396" s="33" t="s">
        <v>11</v>
      </c>
      <c r="I396" s="33" t="s">
        <v>19</v>
      </c>
      <c r="J396" s="33" t="s">
        <v>12</v>
      </c>
      <c r="K396" s="33" t="s">
        <v>11</v>
      </c>
      <c r="L396" s="33" t="s">
        <v>11</v>
      </c>
      <c r="M396" s="33" t="s">
        <v>11</v>
      </c>
      <c r="N396" s="33" t="s">
        <v>11</v>
      </c>
      <c r="O396" s="33" t="s">
        <v>11</v>
      </c>
      <c r="P396" s="33" t="s">
        <v>11</v>
      </c>
      <c r="Q396" s="33" t="s">
        <v>11</v>
      </c>
      <c r="R396" s="131" t="s">
        <v>210</v>
      </c>
      <c r="S396" s="128" t="s">
        <v>40</v>
      </c>
      <c r="T396" s="36"/>
      <c r="U396" s="36"/>
      <c r="V396" s="37">
        <f>V397+V398+V399</f>
        <v>1168.2</v>
      </c>
      <c r="W396" s="36"/>
      <c r="X396" s="36"/>
      <c r="Y396" s="103"/>
      <c r="Z396" s="37">
        <f t="shared" si="35"/>
        <v>1168.2</v>
      </c>
      <c r="AA396" s="35">
        <v>2017</v>
      </c>
      <c r="AB396" s="111"/>
      <c r="AC396" s="87"/>
      <c r="AD396" s="88"/>
      <c r="AE396" s="89"/>
      <c r="AF396" s="26"/>
    </row>
    <row r="397" spans="1:32" s="31" customFormat="1" x14ac:dyDescent="0.25">
      <c r="A397" s="33" t="s">
        <v>11</v>
      </c>
      <c r="B397" s="33" t="s">
        <v>11</v>
      </c>
      <c r="C397" s="33" t="s">
        <v>23</v>
      </c>
      <c r="D397" s="35">
        <v>0</v>
      </c>
      <c r="E397" s="35">
        <v>4</v>
      </c>
      <c r="F397" s="35">
        <v>0</v>
      </c>
      <c r="G397" s="35">
        <v>9</v>
      </c>
      <c r="H397" s="33" t="s">
        <v>11</v>
      </c>
      <c r="I397" s="33" t="s">
        <v>19</v>
      </c>
      <c r="J397" s="33" t="s">
        <v>12</v>
      </c>
      <c r="K397" s="33" t="s">
        <v>11</v>
      </c>
      <c r="L397" s="33" t="s">
        <v>21</v>
      </c>
      <c r="M397" s="33" t="s">
        <v>65</v>
      </c>
      <c r="N397" s="33" t="s">
        <v>11</v>
      </c>
      <c r="O397" s="33" t="s">
        <v>21</v>
      </c>
      <c r="P397" s="33" t="s">
        <v>22</v>
      </c>
      <c r="Q397" s="33" t="s">
        <v>70</v>
      </c>
      <c r="R397" s="132"/>
      <c r="S397" s="129"/>
      <c r="T397" s="36"/>
      <c r="U397" s="36"/>
      <c r="V397" s="36">
        <v>500</v>
      </c>
      <c r="W397" s="36"/>
      <c r="X397" s="36"/>
      <c r="Y397" s="103"/>
      <c r="Z397" s="37">
        <f t="shared" si="35"/>
        <v>500</v>
      </c>
      <c r="AA397" s="35">
        <v>2017</v>
      </c>
      <c r="AB397" s="111"/>
      <c r="AC397" s="87"/>
      <c r="AD397" s="88"/>
      <c r="AE397" s="89"/>
      <c r="AF397" s="26"/>
    </row>
    <row r="398" spans="1:32" s="31" customFormat="1" x14ac:dyDescent="0.25">
      <c r="A398" s="33" t="s">
        <v>11</v>
      </c>
      <c r="B398" s="33" t="s">
        <v>11</v>
      </c>
      <c r="C398" s="33" t="s">
        <v>23</v>
      </c>
      <c r="D398" s="35">
        <v>0</v>
      </c>
      <c r="E398" s="35">
        <v>4</v>
      </c>
      <c r="F398" s="35">
        <v>0</v>
      </c>
      <c r="G398" s="35">
        <v>9</v>
      </c>
      <c r="H398" s="33" t="s">
        <v>11</v>
      </c>
      <c r="I398" s="33" t="s">
        <v>19</v>
      </c>
      <c r="J398" s="33" t="s">
        <v>12</v>
      </c>
      <c r="K398" s="33" t="s">
        <v>11</v>
      </c>
      <c r="L398" s="33" t="s">
        <v>21</v>
      </c>
      <c r="M398" s="33" t="s">
        <v>65</v>
      </c>
      <c r="N398" s="33" t="s">
        <v>11</v>
      </c>
      <c r="O398" s="33" t="s">
        <v>21</v>
      </c>
      <c r="P398" s="33" t="s">
        <v>22</v>
      </c>
      <c r="Q398" s="33" t="s">
        <v>74</v>
      </c>
      <c r="R398" s="132"/>
      <c r="S398" s="129"/>
      <c r="T398" s="36"/>
      <c r="U398" s="36"/>
      <c r="V398" s="36">
        <v>268.2</v>
      </c>
      <c r="W398" s="36"/>
      <c r="X398" s="36"/>
      <c r="Y398" s="103"/>
      <c r="Z398" s="37">
        <f t="shared" si="35"/>
        <v>268.2</v>
      </c>
      <c r="AA398" s="35">
        <v>2017</v>
      </c>
      <c r="AB398" s="111"/>
      <c r="AC398" s="87"/>
      <c r="AD398" s="88"/>
      <c r="AE398" s="89"/>
      <c r="AF398" s="26"/>
    </row>
    <row r="399" spans="1:32" s="31" customFormat="1" x14ac:dyDescent="0.25">
      <c r="A399" s="33" t="s">
        <v>11</v>
      </c>
      <c r="B399" s="33" t="s">
        <v>11</v>
      </c>
      <c r="C399" s="33" t="s">
        <v>23</v>
      </c>
      <c r="D399" s="35">
        <v>0</v>
      </c>
      <c r="E399" s="35">
        <v>4</v>
      </c>
      <c r="F399" s="35">
        <v>0</v>
      </c>
      <c r="G399" s="35">
        <v>9</v>
      </c>
      <c r="H399" s="33" t="s">
        <v>11</v>
      </c>
      <c r="I399" s="33" t="s">
        <v>19</v>
      </c>
      <c r="J399" s="33" t="s">
        <v>12</v>
      </c>
      <c r="K399" s="33" t="s">
        <v>11</v>
      </c>
      <c r="L399" s="33" t="s">
        <v>21</v>
      </c>
      <c r="M399" s="33" t="s">
        <v>65</v>
      </c>
      <c r="N399" s="33" t="s">
        <v>11</v>
      </c>
      <c r="O399" s="33" t="s">
        <v>21</v>
      </c>
      <c r="P399" s="33" t="s">
        <v>22</v>
      </c>
      <c r="Q399" s="33" t="s">
        <v>75</v>
      </c>
      <c r="R399" s="133"/>
      <c r="S399" s="130"/>
      <c r="T399" s="36"/>
      <c r="U399" s="36"/>
      <c r="V399" s="36">
        <v>400</v>
      </c>
      <c r="W399" s="36"/>
      <c r="X399" s="36"/>
      <c r="Y399" s="103"/>
      <c r="Z399" s="37">
        <f t="shared" si="35"/>
        <v>400</v>
      </c>
      <c r="AA399" s="35">
        <v>2017</v>
      </c>
      <c r="AB399" s="111"/>
      <c r="AC399" s="87"/>
      <c r="AD399" s="88"/>
      <c r="AE399" s="89"/>
      <c r="AF399" s="26"/>
    </row>
    <row r="400" spans="1:32" ht="30" customHeight="1" x14ac:dyDescent="0.25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12" t="s">
        <v>209</v>
      </c>
      <c r="S400" s="10" t="s">
        <v>41</v>
      </c>
      <c r="T400" s="8"/>
      <c r="U400" s="8"/>
      <c r="V400" s="8">
        <v>1</v>
      </c>
      <c r="W400" s="8"/>
      <c r="X400" s="8"/>
      <c r="Y400" s="99"/>
      <c r="Z400" s="5">
        <f t="shared" si="35"/>
        <v>1</v>
      </c>
      <c r="AA400" s="10">
        <v>2017</v>
      </c>
    </row>
    <row r="401" spans="1:32" ht="28.5" x14ac:dyDescent="0.25">
      <c r="A401" s="73"/>
      <c r="B401" s="73"/>
      <c r="C401" s="73"/>
      <c r="D401" s="73" t="s">
        <v>11</v>
      </c>
      <c r="E401" s="73" t="s">
        <v>21</v>
      </c>
      <c r="F401" s="73" t="s">
        <v>11</v>
      </c>
      <c r="G401" s="73" t="s">
        <v>19</v>
      </c>
      <c r="H401" s="73" t="s">
        <v>11</v>
      </c>
      <c r="I401" s="73" t="s">
        <v>19</v>
      </c>
      <c r="J401" s="73" t="s">
        <v>13</v>
      </c>
      <c r="K401" s="73" t="s">
        <v>11</v>
      </c>
      <c r="L401" s="73" t="s">
        <v>11</v>
      </c>
      <c r="M401" s="73" t="s">
        <v>11</v>
      </c>
      <c r="N401" s="73" t="s">
        <v>11</v>
      </c>
      <c r="O401" s="73" t="s">
        <v>11</v>
      </c>
      <c r="P401" s="73" t="s">
        <v>11</v>
      </c>
      <c r="Q401" s="73" t="s">
        <v>11</v>
      </c>
      <c r="R401" s="74" t="s">
        <v>211</v>
      </c>
      <c r="S401" s="7" t="s">
        <v>40</v>
      </c>
      <c r="T401" s="3">
        <f t="shared" ref="T401:Z401" si="36">T402</f>
        <v>613664.9</v>
      </c>
      <c r="U401" s="3">
        <f t="shared" si="36"/>
        <v>343332.7</v>
      </c>
      <c r="V401" s="3">
        <f t="shared" si="36"/>
        <v>306890.5</v>
      </c>
      <c r="W401" s="3">
        <f t="shared" si="36"/>
        <v>261551.80000000002</v>
      </c>
      <c r="X401" s="3">
        <f t="shared" si="36"/>
        <v>316652.09999999998</v>
      </c>
      <c r="Y401" s="3">
        <f t="shared" si="36"/>
        <v>26529.4</v>
      </c>
      <c r="Z401" s="3">
        <f t="shared" si="36"/>
        <v>1868621.4</v>
      </c>
      <c r="AA401" s="7">
        <v>2020</v>
      </c>
    </row>
    <row r="402" spans="1:32" s="15" customFormat="1" ht="42.75" x14ac:dyDescent="0.25">
      <c r="A402" s="71"/>
      <c r="B402" s="71"/>
      <c r="C402" s="71"/>
      <c r="D402" s="71">
        <v>0</v>
      </c>
      <c r="E402" s="71">
        <v>4</v>
      </c>
      <c r="F402" s="71">
        <v>0</v>
      </c>
      <c r="G402" s="71">
        <v>8</v>
      </c>
      <c r="H402" s="71">
        <v>0</v>
      </c>
      <c r="I402" s="66" t="s">
        <v>19</v>
      </c>
      <c r="J402" s="66" t="s">
        <v>13</v>
      </c>
      <c r="K402" s="66" t="s">
        <v>11</v>
      </c>
      <c r="L402" s="66" t="s">
        <v>12</v>
      </c>
      <c r="M402" s="66" t="s">
        <v>11</v>
      </c>
      <c r="N402" s="66" t="s">
        <v>11</v>
      </c>
      <c r="O402" s="66" t="s">
        <v>11</v>
      </c>
      <c r="P402" s="66" t="s">
        <v>11</v>
      </c>
      <c r="Q402" s="66" t="s">
        <v>11</v>
      </c>
      <c r="R402" s="67" t="s">
        <v>17</v>
      </c>
      <c r="S402" s="18" t="s">
        <v>40</v>
      </c>
      <c r="T402" s="11">
        <f>T405+T407+T409+T428+T434</f>
        <v>613664.9</v>
      </c>
      <c r="U402" s="11">
        <f>U405+U407+U409+U428+U434+U443</f>
        <v>343332.7</v>
      </c>
      <c r="V402" s="11">
        <f>V405+V407+V409+V428+V435+V443</f>
        <v>306890.5</v>
      </c>
      <c r="W402" s="11">
        <f>W405+W407+W409+W429+W435+W443</f>
        <v>261551.80000000002</v>
      </c>
      <c r="X402" s="11">
        <f>X434+X443</f>
        <v>316652.09999999998</v>
      </c>
      <c r="Y402" s="11">
        <f>Y405+Y407+Y409+Y429+Y435+Y443</f>
        <v>26529.4</v>
      </c>
      <c r="Z402" s="11">
        <f>Z405+Z407+Z409+Z428+Z434+Z443</f>
        <v>1868621.4</v>
      </c>
      <c r="AA402" s="18">
        <v>2020</v>
      </c>
      <c r="AB402" s="111"/>
      <c r="AC402" s="82"/>
      <c r="AD402" s="83"/>
      <c r="AE402" s="84"/>
      <c r="AF402" s="1"/>
    </row>
    <row r="403" spans="1:32" s="15" customFormat="1" ht="30" customHeight="1" x14ac:dyDescent="0.25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2" t="s">
        <v>212</v>
      </c>
      <c r="S403" s="10" t="s">
        <v>42</v>
      </c>
      <c r="T403" s="8">
        <v>32718</v>
      </c>
      <c r="U403" s="8">
        <v>19505</v>
      </c>
      <c r="V403" s="8">
        <v>21910.6</v>
      </c>
      <c r="W403" s="8">
        <v>21885.1</v>
      </c>
      <c r="X403" s="8">
        <v>17100</v>
      </c>
      <c r="Y403" s="8">
        <f>3427.5</f>
        <v>3427.5</v>
      </c>
      <c r="Z403" s="5">
        <f>T403+U403+V403+W403+X403+Y403</f>
        <v>116546.20000000001</v>
      </c>
      <c r="AA403" s="10">
        <v>2020</v>
      </c>
      <c r="AB403" s="111"/>
      <c r="AC403" s="82"/>
      <c r="AD403" s="83"/>
      <c r="AE403" s="84"/>
      <c r="AF403" s="1"/>
    </row>
    <row r="404" spans="1:32" ht="30" x14ac:dyDescent="0.25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2" t="s">
        <v>213</v>
      </c>
      <c r="S404" s="10" t="s">
        <v>35</v>
      </c>
      <c r="T404" s="14">
        <f>T417+T418+T419+T432</f>
        <v>10</v>
      </c>
      <c r="U404" s="14">
        <f>U417+U418+U419+U432</f>
        <v>3</v>
      </c>
      <c r="V404" s="14"/>
      <c r="W404" s="14"/>
      <c r="X404" s="14"/>
      <c r="Y404" s="100"/>
      <c r="Z404" s="6">
        <f>Z417+Z418+Z419+Z432</f>
        <v>13</v>
      </c>
      <c r="AA404" s="10">
        <v>2016</v>
      </c>
    </row>
    <row r="405" spans="1:32" ht="45" x14ac:dyDescent="0.25">
      <c r="A405" s="35">
        <v>0</v>
      </c>
      <c r="B405" s="35">
        <v>1</v>
      </c>
      <c r="C405" s="35">
        <v>2</v>
      </c>
      <c r="D405" s="35">
        <v>0</v>
      </c>
      <c r="E405" s="35">
        <v>4</v>
      </c>
      <c r="F405" s="35">
        <v>0</v>
      </c>
      <c r="G405" s="35">
        <v>8</v>
      </c>
      <c r="H405" s="35">
        <v>0</v>
      </c>
      <c r="I405" s="35">
        <v>8</v>
      </c>
      <c r="J405" s="33" t="s">
        <v>13</v>
      </c>
      <c r="K405" s="33" t="s">
        <v>11</v>
      </c>
      <c r="L405" s="33" t="s">
        <v>12</v>
      </c>
      <c r="M405" s="33" t="s">
        <v>11</v>
      </c>
      <c r="N405" s="33" t="s">
        <v>11</v>
      </c>
      <c r="O405" s="33"/>
      <c r="P405" s="33"/>
      <c r="Q405" s="33"/>
      <c r="R405" s="34" t="s">
        <v>148</v>
      </c>
      <c r="S405" s="35" t="s">
        <v>40</v>
      </c>
      <c r="T405" s="36">
        <f>58149+62051+8731</f>
        <v>128931</v>
      </c>
      <c r="U405" s="36"/>
      <c r="V405" s="36"/>
      <c r="W405" s="36"/>
      <c r="X405" s="36"/>
      <c r="Y405" s="103"/>
      <c r="Z405" s="37">
        <f>T405+U405+V405+W405+X405+Y405</f>
        <v>128931</v>
      </c>
      <c r="AA405" s="35">
        <v>2015</v>
      </c>
    </row>
    <row r="406" spans="1:32" s="15" customFormat="1" ht="30" x14ac:dyDescent="0.25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12" t="s">
        <v>60</v>
      </c>
      <c r="S406" s="10" t="s">
        <v>1</v>
      </c>
      <c r="T406" s="14">
        <v>100</v>
      </c>
      <c r="U406" s="14"/>
      <c r="V406" s="14"/>
      <c r="W406" s="14"/>
      <c r="X406" s="14"/>
      <c r="Y406" s="100"/>
      <c r="Z406" s="6">
        <v>100</v>
      </c>
      <c r="AA406" s="10">
        <v>2015</v>
      </c>
      <c r="AB406" s="111"/>
      <c r="AC406" s="82"/>
      <c r="AD406" s="83"/>
      <c r="AE406" s="84"/>
      <c r="AF406" s="1"/>
    </row>
    <row r="407" spans="1:32" ht="44.25" x14ac:dyDescent="0.25">
      <c r="A407" s="35">
        <v>0</v>
      </c>
      <c r="B407" s="35">
        <v>1</v>
      </c>
      <c r="C407" s="35">
        <v>2</v>
      </c>
      <c r="D407" s="35">
        <v>0</v>
      </c>
      <c r="E407" s="35">
        <v>4</v>
      </c>
      <c r="F407" s="35">
        <v>0</v>
      </c>
      <c r="G407" s="35">
        <v>8</v>
      </c>
      <c r="H407" s="35">
        <v>0</v>
      </c>
      <c r="I407" s="35">
        <v>8</v>
      </c>
      <c r="J407" s="33" t="s">
        <v>13</v>
      </c>
      <c r="K407" s="33" t="s">
        <v>11</v>
      </c>
      <c r="L407" s="33" t="s">
        <v>12</v>
      </c>
      <c r="M407" s="33" t="s">
        <v>11</v>
      </c>
      <c r="N407" s="33" t="s">
        <v>11</v>
      </c>
      <c r="O407" s="33"/>
      <c r="P407" s="33"/>
      <c r="Q407" s="33"/>
      <c r="R407" s="34" t="s">
        <v>149</v>
      </c>
      <c r="S407" s="35" t="s">
        <v>40</v>
      </c>
      <c r="T407" s="36">
        <f>10000+29791+34000+21269</f>
        <v>95060</v>
      </c>
      <c r="U407" s="36"/>
      <c r="V407" s="36"/>
      <c r="W407" s="36"/>
      <c r="X407" s="36"/>
      <c r="Y407" s="103"/>
      <c r="Z407" s="37">
        <f>T407+U407+V407+W407+X407+Y407</f>
        <v>95060</v>
      </c>
      <c r="AA407" s="35">
        <v>2015</v>
      </c>
    </row>
    <row r="408" spans="1:32" ht="27.6" customHeight="1" x14ac:dyDescent="0.25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12" t="s">
        <v>150</v>
      </c>
      <c r="S408" s="10" t="s">
        <v>1</v>
      </c>
      <c r="T408" s="14">
        <v>100</v>
      </c>
      <c r="U408" s="14"/>
      <c r="V408" s="14"/>
      <c r="W408" s="14"/>
      <c r="X408" s="14"/>
      <c r="Y408" s="100"/>
      <c r="Z408" s="6">
        <v>100</v>
      </c>
      <c r="AA408" s="10">
        <v>2015</v>
      </c>
    </row>
    <row r="409" spans="1:32" ht="27.6" customHeight="1" x14ac:dyDescent="0.25">
      <c r="A409" s="33"/>
      <c r="B409" s="33"/>
      <c r="C409" s="33"/>
      <c r="D409" s="33" t="s">
        <v>11</v>
      </c>
      <c r="E409" s="33" t="s">
        <v>21</v>
      </c>
      <c r="F409" s="33" t="s">
        <v>11</v>
      </c>
      <c r="G409" s="33" t="s">
        <v>19</v>
      </c>
      <c r="H409" s="33" t="s">
        <v>11</v>
      </c>
      <c r="I409" s="33" t="s">
        <v>19</v>
      </c>
      <c r="J409" s="33" t="s">
        <v>13</v>
      </c>
      <c r="K409" s="33" t="s">
        <v>11</v>
      </c>
      <c r="L409" s="33" t="s">
        <v>11</v>
      </c>
      <c r="M409" s="33" t="s">
        <v>11</v>
      </c>
      <c r="N409" s="33" t="s">
        <v>11</v>
      </c>
      <c r="O409" s="33" t="s">
        <v>11</v>
      </c>
      <c r="P409" s="33" t="s">
        <v>11</v>
      </c>
      <c r="Q409" s="33" t="s">
        <v>11</v>
      </c>
      <c r="R409" s="131" t="s">
        <v>151</v>
      </c>
      <c r="S409" s="128" t="s">
        <v>40</v>
      </c>
      <c r="T409" s="37">
        <f>T410+T411+T412+T413</f>
        <v>239550</v>
      </c>
      <c r="U409" s="37">
        <f>U414+U415+U416</f>
        <v>4377.1000000000004</v>
      </c>
      <c r="V409" s="37"/>
      <c r="W409" s="37"/>
      <c r="X409" s="37"/>
      <c r="Y409" s="102"/>
      <c r="Z409" s="37">
        <f t="shared" ref="Z409:Z419" si="37">T409+U409+V409+W409+X409+Y409</f>
        <v>243927.1</v>
      </c>
      <c r="AA409" s="35">
        <v>2016</v>
      </c>
    </row>
    <row r="410" spans="1:32" ht="27.6" customHeight="1" x14ac:dyDescent="0.25">
      <c r="A410" s="33" t="s">
        <v>11</v>
      </c>
      <c r="B410" s="33" t="s">
        <v>12</v>
      </c>
      <c r="C410" s="33" t="s">
        <v>13</v>
      </c>
      <c r="D410" s="33" t="s">
        <v>11</v>
      </c>
      <c r="E410" s="33" t="s">
        <v>21</v>
      </c>
      <c r="F410" s="33" t="s">
        <v>11</v>
      </c>
      <c r="G410" s="33" t="s">
        <v>19</v>
      </c>
      <c r="H410" s="33" t="s">
        <v>11</v>
      </c>
      <c r="I410" s="33" t="s">
        <v>19</v>
      </c>
      <c r="J410" s="33" t="s">
        <v>13</v>
      </c>
      <c r="K410" s="33" t="s">
        <v>11</v>
      </c>
      <c r="L410" s="33" t="s">
        <v>12</v>
      </c>
      <c r="M410" s="33" t="s">
        <v>11</v>
      </c>
      <c r="N410" s="33" t="s">
        <v>12</v>
      </c>
      <c r="O410" s="33"/>
      <c r="P410" s="33"/>
      <c r="Q410" s="33"/>
      <c r="R410" s="132"/>
      <c r="S410" s="129"/>
      <c r="T410" s="36">
        <f>90000+2250</f>
        <v>92250</v>
      </c>
      <c r="U410" s="36"/>
      <c r="V410" s="36"/>
      <c r="W410" s="36"/>
      <c r="X410" s="36"/>
      <c r="Y410" s="103"/>
      <c r="Z410" s="37">
        <f t="shared" si="37"/>
        <v>92250</v>
      </c>
      <c r="AA410" s="35">
        <v>2015</v>
      </c>
    </row>
    <row r="411" spans="1:32" ht="27.6" customHeight="1" x14ac:dyDescent="0.25">
      <c r="A411" s="33" t="s">
        <v>11</v>
      </c>
      <c r="B411" s="33" t="s">
        <v>12</v>
      </c>
      <c r="C411" s="33" t="s">
        <v>13</v>
      </c>
      <c r="D411" s="33" t="s">
        <v>11</v>
      </c>
      <c r="E411" s="33" t="s">
        <v>21</v>
      </c>
      <c r="F411" s="33" t="s">
        <v>11</v>
      </c>
      <c r="G411" s="33" t="s">
        <v>19</v>
      </c>
      <c r="H411" s="33" t="s">
        <v>11</v>
      </c>
      <c r="I411" s="33" t="s">
        <v>19</v>
      </c>
      <c r="J411" s="33" t="s">
        <v>13</v>
      </c>
      <c r="K411" s="33" t="s">
        <v>27</v>
      </c>
      <c r="L411" s="33" t="s">
        <v>23</v>
      </c>
      <c r="M411" s="33" t="s">
        <v>22</v>
      </c>
      <c r="N411" s="33" t="s">
        <v>13</v>
      </c>
      <c r="O411" s="33"/>
      <c r="P411" s="33"/>
      <c r="Q411" s="33"/>
      <c r="R411" s="132"/>
      <c r="S411" s="129"/>
      <c r="T411" s="36">
        <f>60000+74550</f>
        <v>134550</v>
      </c>
      <c r="U411" s="36"/>
      <c r="V411" s="36"/>
      <c r="W411" s="36"/>
      <c r="X411" s="36"/>
      <c r="Y411" s="103"/>
      <c r="Z411" s="37">
        <f t="shared" si="37"/>
        <v>134550</v>
      </c>
      <c r="AA411" s="35">
        <v>2015</v>
      </c>
    </row>
    <row r="412" spans="1:32" ht="27.6" customHeight="1" x14ac:dyDescent="0.25">
      <c r="A412" s="33" t="s">
        <v>11</v>
      </c>
      <c r="B412" s="33" t="s">
        <v>12</v>
      </c>
      <c r="C412" s="33" t="s">
        <v>13</v>
      </c>
      <c r="D412" s="33" t="s">
        <v>11</v>
      </c>
      <c r="E412" s="33" t="s">
        <v>21</v>
      </c>
      <c r="F412" s="33" t="s">
        <v>11</v>
      </c>
      <c r="G412" s="33" t="s">
        <v>19</v>
      </c>
      <c r="H412" s="33" t="s">
        <v>11</v>
      </c>
      <c r="I412" s="33" t="s">
        <v>19</v>
      </c>
      <c r="J412" s="33" t="s">
        <v>13</v>
      </c>
      <c r="K412" s="33" t="s">
        <v>18</v>
      </c>
      <c r="L412" s="33" t="s">
        <v>11</v>
      </c>
      <c r="M412" s="33" t="s">
        <v>13</v>
      </c>
      <c r="N412" s="33" t="s">
        <v>27</v>
      </c>
      <c r="O412" s="33"/>
      <c r="P412" s="33"/>
      <c r="Q412" s="33"/>
      <c r="R412" s="132"/>
      <c r="S412" s="129"/>
      <c r="T412" s="36">
        <v>10500</v>
      </c>
      <c r="U412" s="36"/>
      <c r="V412" s="36"/>
      <c r="W412" s="36"/>
      <c r="X412" s="36"/>
      <c r="Y412" s="103"/>
      <c r="Z412" s="37">
        <f>T412+U412+V412+W412+X412+Y412</f>
        <v>10500</v>
      </c>
      <c r="AA412" s="35">
        <v>2015</v>
      </c>
    </row>
    <row r="413" spans="1:32" ht="27.6" customHeight="1" x14ac:dyDescent="0.25">
      <c r="A413" s="33" t="s">
        <v>11</v>
      </c>
      <c r="B413" s="33" t="s">
        <v>12</v>
      </c>
      <c r="C413" s="33" t="s">
        <v>13</v>
      </c>
      <c r="D413" s="33" t="s">
        <v>11</v>
      </c>
      <c r="E413" s="33" t="s">
        <v>21</v>
      </c>
      <c r="F413" s="33" t="s">
        <v>11</v>
      </c>
      <c r="G413" s="33" t="s">
        <v>19</v>
      </c>
      <c r="H413" s="33" t="s">
        <v>11</v>
      </c>
      <c r="I413" s="33" t="s">
        <v>19</v>
      </c>
      <c r="J413" s="33" t="s">
        <v>13</v>
      </c>
      <c r="K413" s="33" t="s">
        <v>27</v>
      </c>
      <c r="L413" s="33" t="s">
        <v>21</v>
      </c>
      <c r="M413" s="33" t="s">
        <v>23</v>
      </c>
      <c r="N413" s="33" t="s">
        <v>13</v>
      </c>
      <c r="O413" s="33"/>
      <c r="P413" s="33"/>
      <c r="Q413" s="33"/>
      <c r="R413" s="132"/>
      <c r="S413" s="129"/>
      <c r="T413" s="36">
        <v>2250</v>
      </c>
      <c r="U413" s="36"/>
      <c r="V413" s="36"/>
      <c r="W413" s="36"/>
      <c r="X413" s="36"/>
      <c r="Y413" s="103"/>
      <c r="Z413" s="37">
        <f>T413+U413+V413+W413+X413+Y413</f>
        <v>2250</v>
      </c>
      <c r="AA413" s="35">
        <v>2015</v>
      </c>
    </row>
    <row r="414" spans="1:32" ht="27.6" customHeight="1" x14ac:dyDescent="0.25">
      <c r="A414" s="33" t="s">
        <v>11</v>
      </c>
      <c r="B414" s="33" t="s">
        <v>12</v>
      </c>
      <c r="C414" s="33" t="s">
        <v>19</v>
      </c>
      <c r="D414" s="33" t="s">
        <v>11</v>
      </c>
      <c r="E414" s="33" t="s">
        <v>21</v>
      </c>
      <c r="F414" s="33" t="s">
        <v>11</v>
      </c>
      <c r="G414" s="33" t="s">
        <v>19</v>
      </c>
      <c r="H414" s="33" t="s">
        <v>11</v>
      </c>
      <c r="I414" s="33" t="s">
        <v>19</v>
      </c>
      <c r="J414" s="33" t="s">
        <v>13</v>
      </c>
      <c r="K414" s="33" t="s">
        <v>11</v>
      </c>
      <c r="L414" s="33" t="s">
        <v>12</v>
      </c>
      <c r="M414" s="33" t="s">
        <v>18</v>
      </c>
      <c r="N414" s="33" t="s">
        <v>11</v>
      </c>
      <c r="O414" s="33" t="s">
        <v>13</v>
      </c>
      <c r="P414" s="33" t="s">
        <v>27</v>
      </c>
      <c r="Q414" s="33" t="s">
        <v>71</v>
      </c>
      <c r="R414" s="132"/>
      <c r="S414" s="129"/>
      <c r="T414" s="36"/>
      <c r="U414" s="36">
        <v>3063.9</v>
      </c>
      <c r="V414" s="36"/>
      <c r="W414" s="36"/>
      <c r="X414" s="36"/>
      <c r="Y414" s="103"/>
      <c r="Z414" s="37">
        <f>T414+U414+V414+W414+X414+Y414</f>
        <v>3063.9</v>
      </c>
      <c r="AA414" s="35">
        <v>2016</v>
      </c>
    </row>
    <row r="415" spans="1:32" ht="27.6" customHeight="1" x14ac:dyDescent="0.25">
      <c r="A415" s="33" t="s">
        <v>11</v>
      </c>
      <c r="B415" s="33" t="s">
        <v>12</v>
      </c>
      <c r="C415" s="33" t="s">
        <v>19</v>
      </c>
      <c r="D415" s="33" t="s">
        <v>11</v>
      </c>
      <c r="E415" s="33" t="s">
        <v>21</v>
      </c>
      <c r="F415" s="33" t="s">
        <v>11</v>
      </c>
      <c r="G415" s="33" t="s">
        <v>19</v>
      </c>
      <c r="H415" s="33" t="s">
        <v>11</v>
      </c>
      <c r="I415" s="33" t="s">
        <v>19</v>
      </c>
      <c r="J415" s="33" t="s">
        <v>13</v>
      </c>
      <c r="K415" s="33" t="s">
        <v>11</v>
      </c>
      <c r="L415" s="33" t="s">
        <v>12</v>
      </c>
      <c r="M415" s="33" t="s">
        <v>72</v>
      </c>
      <c r="N415" s="33" t="s">
        <v>11</v>
      </c>
      <c r="O415" s="33" t="s">
        <v>13</v>
      </c>
      <c r="P415" s="33" t="s">
        <v>27</v>
      </c>
      <c r="Q415" s="33" t="s">
        <v>71</v>
      </c>
      <c r="R415" s="132"/>
      <c r="S415" s="129"/>
      <c r="T415" s="36"/>
      <c r="U415" s="36">
        <v>656.6</v>
      </c>
      <c r="V415" s="36"/>
      <c r="W415" s="36"/>
      <c r="X415" s="36"/>
      <c r="Y415" s="103"/>
      <c r="Z415" s="37">
        <f>T415+U415+V415+W415+X415+Y415</f>
        <v>656.6</v>
      </c>
      <c r="AA415" s="35">
        <v>2016</v>
      </c>
    </row>
    <row r="416" spans="1:32" ht="24.6" customHeight="1" x14ac:dyDescent="0.25">
      <c r="A416" s="33" t="s">
        <v>11</v>
      </c>
      <c r="B416" s="33" t="s">
        <v>12</v>
      </c>
      <c r="C416" s="33" t="s">
        <v>19</v>
      </c>
      <c r="D416" s="33" t="s">
        <v>11</v>
      </c>
      <c r="E416" s="33" t="s">
        <v>21</v>
      </c>
      <c r="F416" s="33" t="s">
        <v>11</v>
      </c>
      <c r="G416" s="33" t="s">
        <v>19</v>
      </c>
      <c r="H416" s="33" t="s">
        <v>11</v>
      </c>
      <c r="I416" s="33" t="s">
        <v>19</v>
      </c>
      <c r="J416" s="33" t="s">
        <v>13</v>
      </c>
      <c r="K416" s="33" t="s">
        <v>11</v>
      </c>
      <c r="L416" s="33" t="s">
        <v>12</v>
      </c>
      <c r="M416" s="33" t="s">
        <v>11</v>
      </c>
      <c r="N416" s="33" t="s">
        <v>11</v>
      </c>
      <c r="O416" s="33" t="s">
        <v>11</v>
      </c>
      <c r="P416" s="33" t="s">
        <v>11</v>
      </c>
      <c r="Q416" s="33" t="s">
        <v>12</v>
      </c>
      <c r="R416" s="133"/>
      <c r="S416" s="130"/>
      <c r="T416" s="36"/>
      <c r="U416" s="36">
        <v>656.6</v>
      </c>
      <c r="V416" s="36"/>
      <c r="W416" s="36"/>
      <c r="X416" s="36"/>
      <c r="Y416" s="103"/>
      <c r="Z416" s="37">
        <f>T416+U416+V416+W416+X416+Y416</f>
        <v>656.6</v>
      </c>
      <c r="AA416" s="35">
        <v>2016</v>
      </c>
    </row>
    <row r="417" spans="1:32" ht="30" x14ac:dyDescent="0.25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2" t="s">
        <v>152</v>
      </c>
      <c r="S417" s="10" t="s">
        <v>35</v>
      </c>
      <c r="T417" s="13">
        <v>2</v>
      </c>
      <c r="U417" s="13"/>
      <c r="V417" s="13"/>
      <c r="W417" s="13"/>
      <c r="X417" s="13"/>
      <c r="Y417" s="106"/>
      <c r="Z417" s="6">
        <f t="shared" si="37"/>
        <v>2</v>
      </c>
      <c r="AA417" s="10">
        <v>2015</v>
      </c>
    </row>
    <row r="418" spans="1:32" ht="30" x14ac:dyDescent="0.25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2" t="s">
        <v>153</v>
      </c>
      <c r="S418" s="10" t="s">
        <v>35</v>
      </c>
      <c r="T418" s="13"/>
      <c r="U418" s="13">
        <v>3</v>
      </c>
      <c r="V418" s="13"/>
      <c r="W418" s="13"/>
      <c r="X418" s="13"/>
      <c r="Y418" s="106"/>
      <c r="Z418" s="6">
        <f t="shared" si="37"/>
        <v>3</v>
      </c>
      <c r="AA418" s="10">
        <v>2016</v>
      </c>
    </row>
    <row r="419" spans="1:32" ht="30" x14ac:dyDescent="0.25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2" t="s">
        <v>154</v>
      </c>
      <c r="S419" s="10" t="s">
        <v>35</v>
      </c>
      <c r="T419" s="13">
        <v>5</v>
      </c>
      <c r="U419" s="13"/>
      <c r="V419" s="13"/>
      <c r="W419" s="13"/>
      <c r="X419" s="13"/>
      <c r="Y419" s="106"/>
      <c r="Z419" s="6">
        <f t="shared" si="37"/>
        <v>5</v>
      </c>
      <c r="AA419" s="10">
        <v>2015</v>
      </c>
    </row>
    <row r="420" spans="1:32" ht="44.25" x14ac:dyDescent="0.25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4" t="s">
        <v>155</v>
      </c>
      <c r="S420" s="35" t="s">
        <v>31</v>
      </c>
      <c r="T420" s="39">
        <v>1</v>
      </c>
      <c r="U420" s="39">
        <v>1</v>
      </c>
      <c r="V420" s="39">
        <v>1</v>
      </c>
      <c r="W420" s="39">
        <v>1</v>
      </c>
      <c r="X420" s="39">
        <v>1</v>
      </c>
      <c r="Y420" s="39">
        <v>1</v>
      </c>
      <c r="Z420" s="40">
        <v>1</v>
      </c>
      <c r="AA420" s="35">
        <v>2020</v>
      </c>
    </row>
    <row r="421" spans="1:32" ht="30" x14ac:dyDescent="0.25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12" t="s">
        <v>156</v>
      </c>
      <c r="S421" s="10" t="s">
        <v>36</v>
      </c>
      <c r="T421" s="13">
        <v>45</v>
      </c>
      <c r="U421" s="13">
        <v>65</v>
      </c>
      <c r="V421" s="13">
        <v>40</v>
      </c>
      <c r="W421" s="13">
        <v>50</v>
      </c>
      <c r="X421" s="13">
        <v>55</v>
      </c>
      <c r="Y421" s="13">
        <v>45</v>
      </c>
      <c r="Z421" s="6">
        <f>T421+U421+V421+W421+X421+Y421</f>
        <v>300</v>
      </c>
      <c r="AA421" s="10">
        <v>2020</v>
      </c>
    </row>
    <row r="422" spans="1:32" ht="90" x14ac:dyDescent="0.25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4" t="s">
        <v>157</v>
      </c>
      <c r="S422" s="35" t="s">
        <v>31</v>
      </c>
      <c r="T422" s="39">
        <v>1</v>
      </c>
      <c r="U422" s="39">
        <v>1</v>
      </c>
      <c r="V422" s="39">
        <v>1</v>
      </c>
      <c r="W422" s="39">
        <v>1</v>
      </c>
      <c r="X422" s="39">
        <v>1</v>
      </c>
      <c r="Y422" s="107"/>
      <c r="Z422" s="40">
        <v>1</v>
      </c>
      <c r="AA422" s="35">
        <v>2019</v>
      </c>
    </row>
    <row r="423" spans="1:32" ht="60" x14ac:dyDescent="0.25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12" t="s">
        <v>158</v>
      </c>
      <c r="S423" s="10" t="s">
        <v>35</v>
      </c>
      <c r="T423" s="13">
        <v>24</v>
      </c>
      <c r="U423" s="13">
        <v>30</v>
      </c>
      <c r="V423" s="13">
        <v>40</v>
      </c>
      <c r="W423" s="13">
        <v>24</v>
      </c>
      <c r="X423" s="13">
        <v>24</v>
      </c>
      <c r="Y423" s="106"/>
      <c r="Z423" s="6">
        <f>T423+U423+V423+W423+X423+Y423</f>
        <v>142</v>
      </c>
      <c r="AA423" s="10">
        <v>2019</v>
      </c>
    </row>
    <row r="424" spans="1:32" ht="45" x14ac:dyDescent="0.25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4" t="s">
        <v>159</v>
      </c>
      <c r="S424" s="35" t="s">
        <v>31</v>
      </c>
      <c r="T424" s="39">
        <v>1</v>
      </c>
      <c r="U424" s="39">
        <v>1</v>
      </c>
      <c r="V424" s="39">
        <v>1</v>
      </c>
      <c r="W424" s="39"/>
      <c r="X424" s="39"/>
      <c r="Y424" s="107"/>
      <c r="Z424" s="40">
        <v>1</v>
      </c>
      <c r="AA424" s="35">
        <v>2017</v>
      </c>
    </row>
    <row r="425" spans="1:32" s="31" customFormat="1" ht="30" x14ac:dyDescent="0.25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12" t="s">
        <v>160</v>
      </c>
      <c r="S425" s="10" t="s">
        <v>35</v>
      </c>
      <c r="T425" s="13">
        <v>48</v>
      </c>
      <c r="U425" s="13">
        <v>48</v>
      </c>
      <c r="V425" s="13">
        <v>48</v>
      </c>
      <c r="W425" s="13"/>
      <c r="X425" s="13"/>
      <c r="Y425" s="106"/>
      <c r="Z425" s="6">
        <f>T425+U425+V425+W425+X425+Y425</f>
        <v>144</v>
      </c>
      <c r="AA425" s="10">
        <v>2017</v>
      </c>
      <c r="AB425" s="78"/>
      <c r="AC425" s="87"/>
      <c r="AD425" s="88"/>
      <c r="AE425" s="89"/>
      <c r="AF425" s="26"/>
    </row>
    <row r="426" spans="1:32" s="15" customFormat="1" ht="30" x14ac:dyDescent="0.25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4" t="s">
        <v>161</v>
      </c>
      <c r="S426" s="35" t="s">
        <v>31</v>
      </c>
      <c r="T426" s="39">
        <v>1</v>
      </c>
      <c r="U426" s="39">
        <v>1</v>
      </c>
      <c r="V426" s="39">
        <v>1</v>
      </c>
      <c r="W426" s="39">
        <v>1</v>
      </c>
      <c r="X426" s="39">
        <v>1</v>
      </c>
      <c r="Y426" s="107"/>
      <c r="Z426" s="40">
        <v>1</v>
      </c>
      <c r="AA426" s="35">
        <v>2019</v>
      </c>
      <c r="AB426" s="111"/>
      <c r="AC426" s="82"/>
      <c r="AD426" s="83"/>
      <c r="AE426" s="84"/>
      <c r="AF426" s="1"/>
    </row>
    <row r="427" spans="1:32" s="15" customFormat="1" ht="25.9" customHeight="1" x14ac:dyDescent="0.25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12" t="s">
        <v>162</v>
      </c>
      <c r="S427" s="10" t="s">
        <v>35</v>
      </c>
      <c r="T427" s="13">
        <v>4</v>
      </c>
      <c r="U427" s="13">
        <v>4</v>
      </c>
      <c r="V427" s="13">
        <v>4</v>
      </c>
      <c r="W427" s="13">
        <v>4</v>
      </c>
      <c r="X427" s="13">
        <v>4</v>
      </c>
      <c r="Y427" s="106"/>
      <c r="Z427" s="6">
        <f t="shared" ref="Z427:Z432" si="38">T427+U427+V427+W427+X427+Y427</f>
        <v>20</v>
      </c>
      <c r="AA427" s="10">
        <v>2019</v>
      </c>
      <c r="AB427" s="111"/>
      <c r="AC427" s="82"/>
      <c r="AD427" s="83"/>
      <c r="AE427" s="84"/>
      <c r="AF427" s="1"/>
    </row>
    <row r="428" spans="1:32" s="15" customFormat="1" ht="17.45" customHeight="1" x14ac:dyDescent="0.25">
      <c r="A428" s="33" t="s">
        <v>11</v>
      </c>
      <c r="B428" s="33" t="s">
        <v>12</v>
      </c>
      <c r="C428" s="33" t="s">
        <v>13</v>
      </c>
      <c r="D428" s="33" t="s">
        <v>11</v>
      </c>
      <c r="E428" s="33" t="s">
        <v>21</v>
      </c>
      <c r="F428" s="33" t="s">
        <v>11</v>
      </c>
      <c r="G428" s="33" t="s">
        <v>19</v>
      </c>
      <c r="H428" s="33" t="s">
        <v>11</v>
      </c>
      <c r="I428" s="33" t="s">
        <v>19</v>
      </c>
      <c r="J428" s="33" t="s">
        <v>13</v>
      </c>
      <c r="K428" s="33" t="s">
        <v>11</v>
      </c>
      <c r="L428" s="33" t="s">
        <v>11</v>
      </c>
      <c r="M428" s="33" t="s">
        <v>11</v>
      </c>
      <c r="N428" s="33" t="s">
        <v>11</v>
      </c>
      <c r="O428" s="33"/>
      <c r="P428" s="33"/>
      <c r="Q428" s="33"/>
      <c r="R428" s="131" t="s">
        <v>163</v>
      </c>
      <c r="S428" s="128" t="s">
        <v>40</v>
      </c>
      <c r="T428" s="37">
        <f>T429+T430</f>
        <v>44000</v>
      </c>
      <c r="U428" s="37">
        <f>U429+U430+U431</f>
        <v>78296.899999999994</v>
      </c>
      <c r="V428" s="37">
        <f>V429+V430+V431</f>
        <v>74550</v>
      </c>
      <c r="W428" s="37"/>
      <c r="X428" s="37"/>
      <c r="Y428" s="102"/>
      <c r="Z428" s="37">
        <f t="shared" si="38"/>
        <v>196846.9</v>
      </c>
      <c r="AA428" s="35">
        <v>2017</v>
      </c>
      <c r="AB428" s="111"/>
      <c r="AC428" s="82"/>
      <c r="AD428" s="83"/>
      <c r="AE428" s="84"/>
      <c r="AF428" s="1"/>
    </row>
    <row r="429" spans="1:32" s="15" customFormat="1" ht="22.15" customHeight="1" x14ac:dyDescent="0.25">
      <c r="A429" s="33" t="s">
        <v>11</v>
      </c>
      <c r="B429" s="33" t="s">
        <v>12</v>
      </c>
      <c r="C429" s="33" t="s">
        <v>13</v>
      </c>
      <c r="D429" s="33" t="s">
        <v>11</v>
      </c>
      <c r="E429" s="33" t="s">
        <v>21</v>
      </c>
      <c r="F429" s="33" t="s">
        <v>11</v>
      </c>
      <c r="G429" s="33" t="s">
        <v>19</v>
      </c>
      <c r="H429" s="33" t="s">
        <v>11</v>
      </c>
      <c r="I429" s="33" t="s">
        <v>19</v>
      </c>
      <c r="J429" s="33" t="s">
        <v>13</v>
      </c>
      <c r="K429" s="33" t="s">
        <v>11</v>
      </c>
      <c r="L429" s="33" t="s">
        <v>12</v>
      </c>
      <c r="M429" s="33" t="s">
        <v>11</v>
      </c>
      <c r="N429" s="33" t="s">
        <v>11</v>
      </c>
      <c r="O429" s="33" t="s">
        <v>11</v>
      </c>
      <c r="P429" s="33" t="s">
        <v>11</v>
      </c>
      <c r="Q429" s="33" t="s">
        <v>13</v>
      </c>
      <c r="R429" s="132"/>
      <c r="S429" s="129"/>
      <c r="T429" s="36">
        <v>22000</v>
      </c>
      <c r="U429" s="36">
        <f>44941.2-38058.5-3135.8</f>
        <v>3746.8999999999969</v>
      </c>
      <c r="V429" s="36">
        <v>44939.199999999997</v>
      </c>
      <c r="W429" s="36"/>
      <c r="X429" s="36"/>
      <c r="Y429" s="103"/>
      <c r="Z429" s="37">
        <f t="shared" si="38"/>
        <v>70686.099999999991</v>
      </c>
      <c r="AA429" s="35">
        <v>2017</v>
      </c>
      <c r="AB429" s="111"/>
      <c r="AC429" s="82"/>
      <c r="AD429" s="83"/>
      <c r="AE429" s="84"/>
      <c r="AF429" s="1"/>
    </row>
    <row r="430" spans="1:32" s="15" customFormat="1" ht="21" customHeight="1" x14ac:dyDescent="0.25">
      <c r="A430" s="33" t="s">
        <v>11</v>
      </c>
      <c r="B430" s="33" t="s">
        <v>12</v>
      </c>
      <c r="C430" s="33" t="s">
        <v>13</v>
      </c>
      <c r="D430" s="33" t="s">
        <v>11</v>
      </c>
      <c r="E430" s="33" t="s">
        <v>21</v>
      </c>
      <c r="F430" s="33" t="s">
        <v>11</v>
      </c>
      <c r="G430" s="33" t="s">
        <v>19</v>
      </c>
      <c r="H430" s="33" t="s">
        <v>11</v>
      </c>
      <c r="I430" s="33" t="s">
        <v>19</v>
      </c>
      <c r="J430" s="33" t="s">
        <v>13</v>
      </c>
      <c r="K430" s="33" t="s">
        <v>27</v>
      </c>
      <c r="L430" s="33" t="s">
        <v>23</v>
      </c>
      <c r="M430" s="33" t="s">
        <v>22</v>
      </c>
      <c r="N430" s="33" t="s">
        <v>13</v>
      </c>
      <c r="O430" s="33"/>
      <c r="P430" s="33"/>
      <c r="Q430" s="33"/>
      <c r="R430" s="132"/>
      <c r="S430" s="129"/>
      <c r="T430" s="36">
        <v>22000</v>
      </c>
      <c r="U430" s="36"/>
      <c r="V430" s="36"/>
      <c r="W430" s="36"/>
      <c r="X430" s="36"/>
      <c r="Y430" s="103"/>
      <c r="Z430" s="37">
        <f t="shared" si="38"/>
        <v>22000</v>
      </c>
      <c r="AA430" s="35">
        <v>2017</v>
      </c>
      <c r="AB430" s="111"/>
      <c r="AC430" s="82"/>
      <c r="AD430" s="83"/>
      <c r="AE430" s="84"/>
      <c r="AF430" s="1"/>
    </row>
    <row r="431" spans="1:32" s="15" customFormat="1" ht="18.600000000000001" customHeight="1" x14ac:dyDescent="0.25">
      <c r="A431" s="33" t="s">
        <v>11</v>
      </c>
      <c r="B431" s="33" t="s">
        <v>12</v>
      </c>
      <c r="C431" s="33" t="s">
        <v>13</v>
      </c>
      <c r="D431" s="33" t="s">
        <v>11</v>
      </c>
      <c r="E431" s="33" t="s">
        <v>21</v>
      </c>
      <c r="F431" s="33" t="s">
        <v>11</v>
      </c>
      <c r="G431" s="33" t="s">
        <v>19</v>
      </c>
      <c r="H431" s="33" t="s">
        <v>11</v>
      </c>
      <c r="I431" s="33" t="s">
        <v>19</v>
      </c>
      <c r="J431" s="33" t="s">
        <v>13</v>
      </c>
      <c r="K431" s="33" t="s">
        <v>11</v>
      </c>
      <c r="L431" s="33" t="s">
        <v>12</v>
      </c>
      <c r="M431" s="33" t="s">
        <v>12</v>
      </c>
      <c r="N431" s="33" t="s">
        <v>11</v>
      </c>
      <c r="O431" s="33" t="s">
        <v>27</v>
      </c>
      <c r="P431" s="33" t="s">
        <v>13</v>
      </c>
      <c r="Q431" s="33" t="s">
        <v>63</v>
      </c>
      <c r="R431" s="133"/>
      <c r="S431" s="130"/>
      <c r="T431" s="36"/>
      <c r="U431" s="36">
        <v>74550</v>
      </c>
      <c r="V431" s="36">
        <v>29610.799999999999</v>
      </c>
      <c r="W431" s="36"/>
      <c r="X431" s="36"/>
      <c r="Y431" s="103"/>
      <c r="Z431" s="37">
        <f t="shared" si="38"/>
        <v>104160.8</v>
      </c>
      <c r="AA431" s="35">
        <v>2017</v>
      </c>
      <c r="AB431" s="111"/>
      <c r="AC431" s="82"/>
      <c r="AD431" s="83"/>
      <c r="AE431" s="137"/>
      <c r="AF431" s="137"/>
    </row>
    <row r="432" spans="1:32" s="15" customFormat="1" ht="29.25" x14ac:dyDescent="0.25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2" t="s">
        <v>164</v>
      </c>
      <c r="S432" s="10" t="s">
        <v>35</v>
      </c>
      <c r="T432" s="14">
        <v>3</v>
      </c>
      <c r="U432" s="14"/>
      <c r="V432" s="14"/>
      <c r="W432" s="14"/>
      <c r="X432" s="14"/>
      <c r="Y432" s="100"/>
      <c r="Z432" s="6">
        <f t="shared" si="38"/>
        <v>3</v>
      </c>
      <c r="AA432" s="10">
        <v>2015</v>
      </c>
      <c r="AB432" s="111"/>
      <c r="AC432" s="82"/>
      <c r="AD432" s="83"/>
      <c r="AE432" s="86"/>
      <c r="AF432" s="69"/>
    </row>
    <row r="433" spans="1:32" s="15" customFormat="1" ht="27.6" customHeight="1" x14ac:dyDescent="0.25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2" t="s">
        <v>165</v>
      </c>
      <c r="S433" s="10" t="s">
        <v>1</v>
      </c>
      <c r="T433" s="14"/>
      <c r="U433" s="14">
        <v>50</v>
      </c>
      <c r="V433" s="14">
        <v>50</v>
      </c>
      <c r="W433" s="14"/>
      <c r="X433" s="14"/>
      <c r="Y433" s="100"/>
      <c r="Z433" s="6">
        <f>U433+V433</f>
        <v>100</v>
      </c>
      <c r="AA433" s="10">
        <v>2017</v>
      </c>
      <c r="AB433" s="111"/>
      <c r="AC433" s="82"/>
      <c r="AD433" s="83"/>
      <c r="AE433" s="86"/>
      <c r="AF433" s="69"/>
    </row>
    <row r="434" spans="1:32" s="15" customFormat="1" ht="27.6" customHeight="1" x14ac:dyDescent="0.25">
      <c r="A434" s="33" t="s">
        <v>11</v>
      </c>
      <c r="B434" s="33" t="s">
        <v>12</v>
      </c>
      <c r="C434" s="33" t="s">
        <v>13</v>
      </c>
      <c r="D434" s="33" t="s">
        <v>11</v>
      </c>
      <c r="E434" s="33" t="s">
        <v>21</v>
      </c>
      <c r="F434" s="33" t="s">
        <v>11</v>
      </c>
      <c r="G434" s="33" t="s">
        <v>19</v>
      </c>
      <c r="H434" s="33" t="s">
        <v>11</v>
      </c>
      <c r="I434" s="33" t="s">
        <v>19</v>
      </c>
      <c r="J434" s="33" t="s">
        <v>13</v>
      </c>
      <c r="K434" s="33" t="s">
        <v>11</v>
      </c>
      <c r="L434" s="33" t="s">
        <v>11</v>
      </c>
      <c r="M434" s="33" t="s">
        <v>11</v>
      </c>
      <c r="N434" s="33" t="s">
        <v>11</v>
      </c>
      <c r="O434" s="33" t="s">
        <v>11</v>
      </c>
      <c r="P434" s="33" t="s">
        <v>11</v>
      </c>
      <c r="Q434" s="33" t="s">
        <v>11</v>
      </c>
      <c r="R434" s="131" t="s">
        <v>166</v>
      </c>
      <c r="S434" s="128" t="s">
        <v>40</v>
      </c>
      <c r="T434" s="37">
        <f>T435+T436</f>
        <v>106123.9</v>
      </c>
      <c r="U434" s="37">
        <f>U435+U436+U437</f>
        <v>8200.7999999999993</v>
      </c>
      <c r="V434" s="37"/>
      <c r="W434" s="35"/>
      <c r="X434" s="37">
        <f>X438+X439+X440</f>
        <v>93062.799999999988</v>
      </c>
      <c r="Y434" s="109"/>
      <c r="Z434" s="37">
        <f t="shared" ref="Z434:Z442" si="39">T434+U434+V434+W434+X434+Y434</f>
        <v>207387.5</v>
      </c>
      <c r="AA434" s="35">
        <v>2019</v>
      </c>
      <c r="AB434" s="111"/>
      <c r="AC434" s="82"/>
      <c r="AD434" s="83"/>
      <c r="AE434" s="84"/>
      <c r="AF434" s="1"/>
    </row>
    <row r="435" spans="1:32" s="15" customFormat="1" ht="33.6" customHeight="1" x14ac:dyDescent="0.25">
      <c r="A435" s="33" t="s">
        <v>11</v>
      </c>
      <c r="B435" s="33" t="s">
        <v>12</v>
      </c>
      <c r="C435" s="33" t="s">
        <v>13</v>
      </c>
      <c r="D435" s="33" t="s">
        <v>11</v>
      </c>
      <c r="E435" s="33" t="s">
        <v>21</v>
      </c>
      <c r="F435" s="33" t="s">
        <v>11</v>
      </c>
      <c r="G435" s="33" t="s">
        <v>19</v>
      </c>
      <c r="H435" s="33" t="s">
        <v>11</v>
      </c>
      <c r="I435" s="33" t="s">
        <v>19</v>
      </c>
      <c r="J435" s="33" t="s">
        <v>13</v>
      </c>
      <c r="K435" s="33" t="s">
        <v>11</v>
      </c>
      <c r="L435" s="33" t="s">
        <v>12</v>
      </c>
      <c r="M435" s="33" t="s">
        <v>11</v>
      </c>
      <c r="N435" s="33" t="s">
        <v>11</v>
      </c>
      <c r="O435" s="33"/>
      <c r="P435" s="33"/>
      <c r="Q435" s="33"/>
      <c r="R435" s="132"/>
      <c r="S435" s="129"/>
      <c r="T435" s="36">
        <f>59700-6250-776.1</f>
        <v>52673.9</v>
      </c>
      <c r="U435" s="35"/>
      <c r="V435" s="35"/>
      <c r="W435" s="35"/>
      <c r="X435" s="35"/>
      <c r="Y435" s="109"/>
      <c r="Z435" s="37">
        <f t="shared" si="39"/>
        <v>52673.9</v>
      </c>
      <c r="AA435" s="35">
        <v>2015</v>
      </c>
      <c r="AB435" s="111"/>
      <c r="AC435" s="82"/>
      <c r="AD435" s="83"/>
      <c r="AE435" s="84"/>
      <c r="AF435" s="1"/>
    </row>
    <row r="436" spans="1:32" s="15" customFormat="1" ht="35.450000000000003" customHeight="1" x14ac:dyDescent="0.25">
      <c r="A436" s="33" t="s">
        <v>11</v>
      </c>
      <c r="B436" s="33" t="s">
        <v>12</v>
      </c>
      <c r="C436" s="33" t="s">
        <v>13</v>
      </c>
      <c r="D436" s="33" t="s">
        <v>11</v>
      </c>
      <c r="E436" s="33" t="s">
        <v>21</v>
      </c>
      <c r="F436" s="33" t="s">
        <v>11</v>
      </c>
      <c r="G436" s="33" t="s">
        <v>19</v>
      </c>
      <c r="H436" s="33" t="s">
        <v>11</v>
      </c>
      <c r="I436" s="33" t="s">
        <v>19</v>
      </c>
      <c r="J436" s="33" t="s">
        <v>13</v>
      </c>
      <c r="K436" s="33" t="s">
        <v>27</v>
      </c>
      <c r="L436" s="33" t="s">
        <v>23</v>
      </c>
      <c r="M436" s="33" t="s">
        <v>22</v>
      </c>
      <c r="N436" s="33" t="s">
        <v>13</v>
      </c>
      <c r="O436" s="33"/>
      <c r="P436" s="33"/>
      <c r="Q436" s="33"/>
      <c r="R436" s="132"/>
      <c r="S436" s="129"/>
      <c r="T436" s="36">
        <v>53450</v>
      </c>
      <c r="U436" s="35"/>
      <c r="V436" s="35"/>
      <c r="W436" s="35"/>
      <c r="X436" s="35"/>
      <c r="Y436" s="109"/>
      <c r="Z436" s="37">
        <f t="shared" si="39"/>
        <v>53450</v>
      </c>
      <c r="AA436" s="35">
        <v>2015</v>
      </c>
      <c r="AB436" s="111"/>
      <c r="AC436" s="82"/>
      <c r="AD436" s="83"/>
      <c r="AE436" s="84"/>
      <c r="AF436" s="1"/>
    </row>
    <row r="437" spans="1:32" s="15" customFormat="1" ht="35.450000000000003" customHeight="1" x14ac:dyDescent="0.25">
      <c r="A437" s="33" t="s">
        <v>11</v>
      </c>
      <c r="B437" s="33" t="s">
        <v>12</v>
      </c>
      <c r="C437" s="33" t="s">
        <v>13</v>
      </c>
      <c r="D437" s="33" t="s">
        <v>11</v>
      </c>
      <c r="E437" s="33" t="s">
        <v>21</v>
      </c>
      <c r="F437" s="33" t="s">
        <v>11</v>
      </c>
      <c r="G437" s="33" t="s">
        <v>19</v>
      </c>
      <c r="H437" s="33" t="s">
        <v>11</v>
      </c>
      <c r="I437" s="33" t="s">
        <v>19</v>
      </c>
      <c r="J437" s="33" t="s">
        <v>13</v>
      </c>
      <c r="K437" s="33" t="s">
        <v>11</v>
      </c>
      <c r="L437" s="33" t="s">
        <v>12</v>
      </c>
      <c r="M437" s="33" t="s">
        <v>12</v>
      </c>
      <c r="N437" s="33" t="s">
        <v>11</v>
      </c>
      <c r="O437" s="33" t="s">
        <v>27</v>
      </c>
      <c r="P437" s="33" t="s">
        <v>13</v>
      </c>
      <c r="Q437" s="33" t="s">
        <v>63</v>
      </c>
      <c r="R437" s="132"/>
      <c r="S437" s="129"/>
      <c r="T437" s="36"/>
      <c r="U437" s="36">
        <v>8200.7999999999993</v>
      </c>
      <c r="V437" s="36"/>
      <c r="W437" s="36"/>
      <c r="X437" s="36"/>
      <c r="Y437" s="103"/>
      <c r="Z437" s="37">
        <f t="shared" si="39"/>
        <v>8200.7999999999993</v>
      </c>
      <c r="AA437" s="35">
        <v>2016</v>
      </c>
      <c r="AB437" s="111"/>
      <c r="AC437" s="82"/>
      <c r="AD437" s="83"/>
      <c r="AE437" s="84"/>
      <c r="AF437" s="1"/>
    </row>
    <row r="438" spans="1:32" s="15" customFormat="1" ht="33.6" customHeight="1" x14ac:dyDescent="0.25">
      <c r="A438" s="33" t="s">
        <v>11</v>
      </c>
      <c r="B438" s="33" t="s">
        <v>12</v>
      </c>
      <c r="C438" s="33" t="s">
        <v>13</v>
      </c>
      <c r="D438" s="33" t="s">
        <v>11</v>
      </c>
      <c r="E438" s="33" t="s">
        <v>21</v>
      </c>
      <c r="F438" s="33" t="s">
        <v>11</v>
      </c>
      <c r="G438" s="33" t="s">
        <v>19</v>
      </c>
      <c r="H438" s="33" t="s">
        <v>11</v>
      </c>
      <c r="I438" s="33" t="s">
        <v>19</v>
      </c>
      <c r="J438" s="33" t="s">
        <v>13</v>
      </c>
      <c r="K438" s="33" t="s">
        <v>11</v>
      </c>
      <c r="L438" s="33" t="s">
        <v>12</v>
      </c>
      <c r="M438" s="33" t="s">
        <v>11</v>
      </c>
      <c r="N438" s="33" t="s">
        <v>11</v>
      </c>
      <c r="O438" s="33" t="s">
        <v>11</v>
      </c>
      <c r="P438" s="33" t="s">
        <v>11</v>
      </c>
      <c r="Q438" s="33" t="s">
        <v>11</v>
      </c>
      <c r="R438" s="132"/>
      <c r="S438" s="129"/>
      <c r="T438" s="36"/>
      <c r="U438" s="36"/>
      <c r="V438" s="36"/>
      <c r="W438" s="36"/>
      <c r="X438" s="36">
        <f>2011.3-1712.3</f>
        <v>299</v>
      </c>
      <c r="Y438" s="103"/>
      <c r="Z438" s="37">
        <f>T438+U438+V438+W438+X438+Y438</f>
        <v>299</v>
      </c>
      <c r="AA438" s="35">
        <v>2019</v>
      </c>
      <c r="AB438" s="111"/>
      <c r="AC438" s="82"/>
      <c r="AD438" s="83"/>
      <c r="AE438" s="84"/>
      <c r="AF438" s="1"/>
    </row>
    <row r="439" spans="1:32" s="15" customFormat="1" ht="35.450000000000003" customHeight="1" x14ac:dyDescent="0.25">
      <c r="A439" s="33" t="s">
        <v>11</v>
      </c>
      <c r="B439" s="33" t="s">
        <v>12</v>
      </c>
      <c r="C439" s="33" t="s">
        <v>13</v>
      </c>
      <c r="D439" s="33" t="s">
        <v>11</v>
      </c>
      <c r="E439" s="33" t="s">
        <v>21</v>
      </c>
      <c r="F439" s="33" t="s">
        <v>11</v>
      </c>
      <c r="G439" s="33" t="s">
        <v>19</v>
      </c>
      <c r="H439" s="33" t="s">
        <v>11</v>
      </c>
      <c r="I439" s="33" t="s">
        <v>19</v>
      </c>
      <c r="J439" s="33" t="s">
        <v>13</v>
      </c>
      <c r="K439" s="33" t="s">
        <v>11</v>
      </c>
      <c r="L439" s="33" t="s">
        <v>12</v>
      </c>
      <c r="M439" s="33" t="s">
        <v>65</v>
      </c>
      <c r="N439" s="33" t="s">
        <v>11</v>
      </c>
      <c r="O439" s="33" t="s">
        <v>19</v>
      </c>
      <c r="P439" s="33" t="s">
        <v>18</v>
      </c>
      <c r="Q439" s="33" t="s">
        <v>92</v>
      </c>
      <c r="R439" s="132"/>
      <c r="S439" s="129"/>
      <c r="T439" s="36"/>
      <c r="U439" s="36"/>
      <c r="V439" s="36"/>
      <c r="W439" s="36"/>
      <c r="X439" s="36">
        <f>18796.5-218.6</f>
        <v>18577.900000000001</v>
      </c>
      <c r="Y439" s="103"/>
      <c r="Z439" s="37">
        <f>T439+U439+V439+W439+X439+Y439</f>
        <v>18577.900000000001</v>
      </c>
      <c r="AA439" s="35">
        <v>2019</v>
      </c>
      <c r="AB439" s="111"/>
      <c r="AC439" s="82"/>
      <c r="AD439" s="83"/>
      <c r="AE439" s="84"/>
      <c r="AF439" s="1"/>
    </row>
    <row r="440" spans="1:32" s="1" customFormat="1" ht="31.15" customHeight="1" x14ac:dyDescent="0.25">
      <c r="A440" s="33" t="s">
        <v>11</v>
      </c>
      <c r="B440" s="33" t="s">
        <v>12</v>
      </c>
      <c r="C440" s="33" t="s">
        <v>13</v>
      </c>
      <c r="D440" s="33" t="s">
        <v>11</v>
      </c>
      <c r="E440" s="33" t="s">
        <v>21</v>
      </c>
      <c r="F440" s="33" t="s">
        <v>11</v>
      </c>
      <c r="G440" s="33" t="s">
        <v>19</v>
      </c>
      <c r="H440" s="33" t="s">
        <v>11</v>
      </c>
      <c r="I440" s="33" t="s">
        <v>19</v>
      </c>
      <c r="J440" s="33" t="s">
        <v>13</v>
      </c>
      <c r="K440" s="33" t="s">
        <v>11</v>
      </c>
      <c r="L440" s="33" t="s">
        <v>12</v>
      </c>
      <c r="M440" s="33" t="s">
        <v>12</v>
      </c>
      <c r="N440" s="33" t="s">
        <v>11</v>
      </c>
      <c r="O440" s="33" t="s">
        <v>19</v>
      </c>
      <c r="P440" s="33" t="s">
        <v>18</v>
      </c>
      <c r="Q440" s="33" t="s">
        <v>92</v>
      </c>
      <c r="R440" s="133"/>
      <c r="S440" s="130"/>
      <c r="T440" s="36"/>
      <c r="U440" s="36"/>
      <c r="V440" s="36"/>
      <c r="W440" s="36"/>
      <c r="X440" s="36">
        <f>75185.9-1000</f>
        <v>74185.899999999994</v>
      </c>
      <c r="Y440" s="103"/>
      <c r="Z440" s="37">
        <f>T440+U440+V440+W440+X440+Y440</f>
        <v>74185.899999999994</v>
      </c>
      <c r="AA440" s="35">
        <v>2019</v>
      </c>
      <c r="AB440" s="111"/>
      <c r="AC440" s="82"/>
      <c r="AD440" s="83"/>
      <c r="AE440" s="84"/>
    </row>
    <row r="441" spans="1:32" s="15" customFormat="1" ht="62.45" customHeight="1" x14ac:dyDescent="0.25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12" t="s">
        <v>167</v>
      </c>
      <c r="S441" s="27" t="s">
        <v>51</v>
      </c>
      <c r="T441" s="8">
        <v>14.6</v>
      </c>
      <c r="U441" s="19">
        <v>7.0000000000000007E-2</v>
      </c>
      <c r="V441" s="10"/>
      <c r="W441" s="10"/>
      <c r="X441" s="10"/>
      <c r="Y441" s="59"/>
      <c r="Z441" s="70">
        <f t="shared" si="39"/>
        <v>14.67</v>
      </c>
      <c r="AA441" s="10">
        <v>2016</v>
      </c>
      <c r="AB441" s="111"/>
      <c r="AC441" s="82"/>
      <c r="AD441" s="83"/>
      <c r="AE441" s="84"/>
      <c r="AF441" s="1"/>
    </row>
    <row r="442" spans="1:32" s="15" customFormat="1" ht="56.45" customHeight="1" x14ac:dyDescent="0.25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2" t="s">
        <v>168</v>
      </c>
      <c r="S442" s="27" t="s">
        <v>51</v>
      </c>
      <c r="T442" s="8">
        <v>7.1</v>
      </c>
      <c r="U442" s="19">
        <v>0.22</v>
      </c>
      <c r="V442" s="14"/>
      <c r="W442" s="14"/>
      <c r="X442" s="8">
        <v>7.9</v>
      </c>
      <c r="Y442" s="100"/>
      <c r="Z442" s="70">
        <f t="shared" si="39"/>
        <v>15.219999999999999</v>
      </c>
      <c r="AA442" s="10">
        <v>2019</v>
      </c>
      <c r="AB442" s="111"/>
      <c r="AC442" s="82"/>
      <c r="AD442" s="83"/>
      <c r="AE442" s="137"/>
      <c r="AF442" s="137"/>
    </row>
    <row r="443" spans="1:32" s="15" customFormat="1" ht="22.15" customHeight="1" x14ac:dyDescent="0.25">
      <c r="A443" s="33"/>
      <c r="B443" s="33"/>
      <c r="C443" s="33"/>
      <c r="D443" s="33" t="s">
        <v>11</v>
      </c>
      <c r="E443" s="33" t="s">
        <v>21</v>
      </c>
      <c r="F443" s="33" t="s">
        <v>11</v>
      </c>
      <c r="G443" s="33" t="s">
        <v>19</v>
      </c>
      <c r="H443" s="33" t="s">
        <v>11</v>
      </c>
      <c r="I443" s="33" t="s">
        <v>19</v>
      </c>
      <c r="J443" s="33" t="s">
        <v>13</v>
      </c>
      <c r="K443" s="33" t="s">
        <v>11</v>
      </c>
      <c r="L443" s="33" t="s">
        <v>12</v>
      </c>
      <c r="M443" s="33" t="s">
        <v>11</v>
      </c>
      <c r="N443" s="33" t="s">
        <v>11</v>
      </c>
      <c r="O443" s="33" t="s">
        <v>11</v>
      </c>
      <c r="P443" s="33" t="s">
        <v>11</v>
      </c>
      <c r="Q443" s="33" t="s">
        <v>11</v>
      </c>
      <c r="R443" s="131" t="s">
        <v>102</v>
      </c>
      <c r="S443" s="128" t="s">
        <v>40</v>
      </c>
      <c r="T443" s="36"/>
      <c r="U443" s="37">
        <f>U444+U445</f>
        <v>252457.90000000002</v>
      </c>
      <c r="V443" s="37">
        <f>V445</f>
        <v>232340.5</v>
      </c>
      <c r="W443" s="37">
        <f>W445+W444</f>
        <v>261551.80000000002</v>
      </c>
      <c r="X443" s="37">
        <f>X445+X444</f>
        <v>223589.3</v>
      </c>
      <c r="Y443" s="37">
        <f>Y445+Y444</f>
        <v>26529.4</v>
      </c>
      <c r="Z443" s="37">
        <f>Z444+Z445</f>
        <v>996468.9</v>
      </c>
      <c r="AA443" s="35">
        <v>2020</v>
      </c>
      <c r="AB443" s="111"/>
      <c r="AC443" s="82"/>
      <c r="AD443" s="83"/>
      <c r="AE443" s="86"/>
      <c r="AF443" s="69"/>
    </row>
    <row r="444" spans="1:32" s="15" customFormat="1" ht="22.15" customHeight="1" x14ac:dyDescent="0.25">
      <c r="A444" s="33" t="s">
        <v>11</v>
      </c>
      <c r="B444" s="33" t="s">
        <v>12</v>
      </c>
      <c r="C444" s="33" t="s">
        <v>13</v>
      </c>
      <c r="D444" s="33" t="s">
        <v>11</v>
      </c>
      <c r="E444" s="33" t="s">
        <v>21</v>
      </c>
      <c r="F444" s="33" t="s">
        <v>11</v>
      </c>
      <c r="G444" s="33" t="s">
        <v>19</v>
      </c>
      <c r="H444" s="33" t="s">
        <v>11</v>
      </c>
      <c r="I444" s="33" t="s">
        <v>19</v>
      </c>
      <c r="J444" s="33" t="s">
        <v>13</v>
      </c>
      <c r="K444" s="33" t="s">
        <v>11</v>
      </c>
      <c r="L444" s="33" t="s">
        <v>12</v>
      </c>
      <c r="M444" s="33" t="s">
        <v>11</v>
      </c>
      <c r="N444" s="33" t="s">
        <v>11</v>
      </c>
      <c r="O444" s="33" t="s">
        <v>11</v>
      </c>
      <c r="P444" s="33" t="s">
        <v>11</v>
      </c>
      <c r="Q444" s="33" t="s">
        <v>11</v>
      </c>
      <c r="R444" s="132"/>
      <c r="S444" s="129"/>
      <c r="T444" s="36"/>
      <c r="U444" s="36">
        <v>170747.7</v>
      </c>
      <c r="V444" s="36"/>
      <c r="W444" s="36">
        <f>78591.6+25000+16144.4+22471.2+32916.9+14649.6</f>
        <v>189773.7</v>
      </c>
      <c r="X444" s="36">
        <f>90000+22820.1+10000+14000+86769.2</f>
        <v>223589.3</v>
      </c>
      <c r="Y444" s="36">
        <v>26529.4</v>
      </c>
      <c r="Z444" s="37">
        <f>T444+U444+V444+W444+X444+Y444</f>
        <v>610640.1</v>
      </c>
      <c r="AA444" s="35">
        <v>2020</v>
      </c>
      <c r="AB444" s="111"/>
      <c r="AC444" s="82"/>
      <c r="AD444" s="83"/>
      <c r="AE444" s="86"/>
      <c r="AF444" s="69"/>
    </row>
    <row r="445" spans="1:32" s="15" customFormat="1" ht="22.15" customHeight="1" x14ac:dyDescent="0.25">
      <c r="A445" s="33" t="s">
        <v>11</v>
      </c>
      <c r="B445" s="33" t="s">
        <v>12</v>
      </c>
      <c r="C445" s="33" t="s">
        <v>19</v>
      </c>
      <c r="D445" s="33" t="s">
        <v>11</v>
      </c>
      <c r="E445" s="33" t="s">
        <v>21</v>
      </c>
      <c r="F445" s="33" t="s">
        <v>11</v>
      </c>
      <c r="G445" s="33" t="s">
        <v>19</v>
      </c>
      <c r="H445" s="33" t="s">
        <v>11</v>
      </c>
      <c r="I445" s="33" t="s">
        <v>19</v>
      </c>
      <c r="J445" s="33" t="s">
        <v>13</v>
      </c>
      <c r="K445" s="33" t="s">
        <v>11</v>
      </c>
      <c r="L445" s="33" t="s">
        <v>12</v>
      </c>
      <c r="M445" s="33" t="s">
        <v>11</v>
      </c>
      <c r="N445" s="33" t="s">
        <v>11</v>
      </c>
      <c r="O445" s="33" t="s">
        <v>11</v>
      </c>
      <c r="P445" s="33" t="s">
        <v>11</v>
      </c>
      <c r="Q445" s="33" t="s">
        <v>11</v>
      </c>
      <c r="R445" s="133"/>
      <c r="S445" s="130"/>
      <c r="T445" s="36"/>
      <c r="U445" s="36">
        <f>26710.2+30000+25000</f>
        <v>81710.2</v>
      </c>
      <c r="V445" s="36">
        <f>170000+31949.5+30391</f>
        <v>232340.5</v>
      </c>
      <c r="W445" s="36">
        <f>71778.1</f>
        <v>71778.100000000006</v>
      </c>
      <c r="X445" s="36"/>
      <c r="Y445" s="36"/>
      <c r="Z445" s="37">
        <f>T445+U445+V445+W445+X445+Y445</f>
        <v>385828.80000000005</v>
      </c>
      <c r="AA445" s="35">
        <v>2018</v>
      </c>
      <c r="AB445" s="111"/>
      <c r="AC445" s="82"/>
      <c r="AD445" s="83"/>
      <c r="AE445" s="84"/>
      <c r="AF445" s="1"/>
    </row>
    <row r="446" spans="1:32" ht="30" x14ac:dyDescent="0.25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2" t="s">
        <v>60</v>
      </c>
      <c r="S446" s="10" t="s">
        <v>1</v>
      </c>
      <c r="T446" s="14"/>
      <c r="U446" s="14">
        <v>100</v>
      </c>
      <c r="V446" s="14">
        <v>100</v>
      </c>
      <c r="W446" s="14">
        <v>100</v>
      </c>
      <c r="X446" s="14">
        <v>100</v>
      </c>
      <c r="Y446" s="14">
        <v>100</v>
      </c>
      <c r="Z446" s="6">
        <v>100</v>
      </c>
      <c r="AA446" s="10">
        <v>2020</v>
      </c>
    </row>
    <row r="447" spans="1:32" ht="71.25" x14ac:dyDescent="0.25">
      <c r="A447" s="71"/>
      <c r="B447" s="71"/>
      <c r="C447" s="71"/>
      <c r="D447" s="71"/>
      <c r="E447" s="71"/>
      <c r="F447" s="71"/>
      <c r="G447" s="71"/>
      <c r="H447" s="71"/>
      <c r="I447" s="66"/>
      <c r="J447" s="66"/>
      <c r="K447" s="66"/>
      <c r="L447" s="66"/>
      <c r="M447" s="66"/>
      <c r="N447" s="66"/>
      <c r="O447" s="66"/>
      <c r="P447" s="66"/>
      <c r="Q447" s="66"/>
      <c r="R447" s="67" t="s">
        <v>32</v>
      </c>
      <c r="S447" s="18" t="s">
        <v>40</v>
      </c>
      <c r="T447" s="11">
        <v>0</v>
      </c>
      <c r="U447" s="11">
        <v>0</v>
      </c>
      <c r="V447" s="11">
        <v>0</v>
      </c>
      <c r="W447" s="11">
        <v>0</v>
      </c>
      <c r="X447" s="11">
        <v>0</v>
      </c>
      <c r="Y447" s="11">
        <v>0</v>
      </c>
      <c r="Z447" s="11">
        <v>0</v>
      </c>
      <c r="AA447" s="18">
        <v>2020</v>
      </c>
    </row>
    <row r="448" spans="1:32" ht="30" x14ac:dyDescent="0.25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12" t="s">
        <v>169</v>
      </c>
      <c r="S448" s="10" t="s">
        <v>36</v>
      </c>
      <c r="T448" s="14">
        <f>T451+T453</f>
        <v>165</v>
      </c>
      <c r="U448" s="14">
        <f>U453</f>
        <v>210</v>
      </c>
      <c r="V448" s="14">
        <f>V453</f>
        <v>280</v>
      </c>
      <c r="W448" s="14">
        <f>W453</f>
        <v>285</v>
      </c>
      <c r="X448" s="14">
        <f>X453</f>
        <v>350</v>
      </c>
      <c r="Y448" s="14">
        <f>Y453</f>
        <v>350</v>
      </c>
      <c r="Z448" s="6">
        <f>T448+U448+V448+W448+X448+Y448</f>
        <v>1640</v>
      </c>
      <c r="AA448" s="10">
        <v>2020</v>
      </c>
    </row>
    <row r="449" spans="1:16384" ht="30" x14ac:dyDescent="0.25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12" t="s">
        <v>170</v>
      </c>
      <c r="S449" s="10" t="s">
        <v>40</v>
      </c>
      <c r="T449" s="8">
        <v>215</v>
      </c>
      <c r="U449" s="8">
        <f>207*1.6</f>
        <v>331.20000000000005</v>
      </c>
      <c r="V449" s="8">
        <f>V453*1.6</f>
        <v>448</v>
      </c>
      <c r="W449" s="8">
        <f>W448*1.6</f>
        <v>456</v>
      </c>
      <c r="X449" s="8">
        <f>X448*1.6</f>
        <v>560</v>
      </c>
      <c r="Y449" s="8">
        <f>Y448*1.6</f>
        <v>560</v>
      </c>
      <c r="Z449" s="5">
        <f>T449+U449+V449+W449+X449+Y449</f>
        <v>2570.1999999999998</v>
      </c>
      <c r="AA449" s="10">
        <v>2020</v>
      </c>
    </row>
    <row r="450" spans="1:16384" ht="60" x14ac:dyDescent="0.25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4" t="s">
        <v>171</v>
      </c>
      <c r="S450" s="35" t="s">
        <v>31</v>
      </c>
      <c r="T450" s="39">
        <v>1</v>
      </c>
      <c r="U450" s="39">
        <v>1</v>
      </c>
      <c r="V450" s="39">
        <v>1</v>
      </c>
      <c r="W450" s="39">
        <v>1</v>
      </c>
      <c r="X450" s="39">
        <v>1</v>
      </c>
      <c r="Y450" s="39">
        <v>1</v>
      </c>
      <c r="Z450" s="40">
        <v>1</v>
      </c>
      <c r="AA450" s="35">
        <v>2020</v>
      </c>
    </row>
    <row r="451" spans="1:16384" ht="30" x14ac:dyDescent="0.25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12" t="s">
        <v>172</v>
      </c>
      <c r="S451" s="10" t="s">
        <v>36</v>
      </c>
      <c r="T451" s="14">
        <v>45</v>
      </c>
      <c r="U451" s="14">
        <v>205</v>
      </c>
      <c r="V451" s="14">
        <v>200</v>
      </c>
      <c r="W451" s="14">
        <v>165</v>
      </c>
      <c r="X451" s="14">
        <v>230</v>
      </c>
      <c r="Y451" s="14">
        <v>280</v>
      </c>
      <c r="Z451" s="6">
        <f>T451+U451+V451+W451+X451+Y451</f>
        <v>1125</v>
      </c>
      <c r="AA451" s="10">
        <v>2020</v>
      </c>
    </row>
    <row r="452" spans="1:16384" ht="60" x14ac:dyDescent="0.25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4" t="s">
        <v>173</v>
      </c>
      <c r="S452" s="35" t="s">
        <v>31</v>
      </c>
      <c r="T452" s="39">
        <v>1</v>
      </c>
      <c r="U452" s="39">
        <v>1</v>
      </c>
      <c r="V452" s="39">
        <v>1</v>
      </c>
      <c r="W452" s="39">
        <v>1</v>
      </c>
      <c r="X452" s="39">
        <v>1</v>
      </c>
      <c r="Y452" s="39">
        <v>1</v>
      </c>
      <c r="Z452" s="40">
        <v>1</v>
      </c>
      <c r="AA452" s="35">
        <v>2020</v>
      </c>
    </row>
    <row r="453" spans="1:16384" s="15" customFormat="1" ht="45" x14ac:dyDescent="0.25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12" t="s">
        <v>174</v>
      </c>
      <c r="S453" s="10" t="s">
        <v>36</v>
      </c>
      <c r="T453" s="14">
        <v>120</v>
      </c>
      <c r="U453" s="14">
        <v>210</v>
      </c>
      <c r="V453" s="14">
        <v>280</v>
      </c>
      <c r="W453" s="14">
        <v>285</v>
      </c>
      <c r="X453" s="14">
        <v>350</v>
      </c>
      <c r="Y453" s="14">
        <v>350</v>
      </c>
      <c r="Z453" s="6">
        <f>T453+U453+V453+W453+X453+Y453</f>
        <v>1595</v>
      </c>
      <c r="AA453" s="13">
        <v>2020</v>
      </c>
      <c r="AB453" s="111"/>
      <c r="AC453" s="82"/>
      <c r="AD453" s="83"/>
      <c r="AE453" s="84"/>
      <c r="AF453" s="1"/>
    </row>
    <row r="454" spans="1:16384" s="1" customFormat="1" ht="45" x14ac:dyDescent="0.25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4" t="s">
        <v>175</v>
      </c>
      <c r="S454" s="35" t="s">
        <v>31</v>
      </c>
      <c r="T454" s="39">
        <v>1</v>
      </c>
      <c r="U454" s="39">
        <v>1</v>
      </c>
      <c r="V454" s="39">
        <v>1</v>
      </c>
      <c r="W454" s="39">
        <v>1</v>
      </c>
      <c r="X454" s="39">
        <v>1</v>
      </c>
      <c r="Y454" s="39">
        <v>1</v>
      </c>
      <c r="Z454" s="40">
        <v>1</v>
      </c>
      <c r="AA454" s="35">
        <v>2020</v>
      </c>
      <c r="AB454" s="111"/>
      <c r="AC454" s="82"/>
      <c r="AD454" s="83"/>
      <c r="AE454" s="84"/>
    </row>
    <row r="455" spans="1:16384" s="2" customFormat="1" ht="45" x14ac:dyDescent="0.25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12" t="s">
        <v>176</v>
      </c>
      <c r="S455" s="10" t="s">
        <v>36</v>
      </c>
      <c r="T455" s="14">
        <f>700+250</f>
        <v>950</v>
      </c>
      <c r="U455" s="14">
        <v>1085</v>
      </c>
      <c r="V455" s="14">
        <v>1400</v>
      </c>
      <c r="W455" s="14">
        <v>1350</v>
      </c>
      <c r="X455" s="14">
        <v>1300</v>
      </c>
      <c r="Y455" s="14">
        <v>1100</v>
      </c>
      <c r="Z455" s="6">
        <f>T455+U455+V455+W455+X455+Y455</f>
        <v>7185</v>
      </c>
      <c r="AA455" s="10">
        <v>2020</v>
      </c>
      <c r="AB455" s="111"/>
      <c r="AC455" s="87"/>
      <c r="AD455" s="88"/>
      <c r="AE455" s="89"/>
      <c r="AF455" s="26"/>
    </row>
    <row r="456" spans="1:16384" s="15" customFormat="1" ht="19.149999999999999" customHeight="1" x14ac:dyDescent="0.25">
      <c r="A456" s="140" t="s">
        <v>34</v>
      </c>
      <c r="B456" s="140"/>
      <c r="C456" s="140"/>
      <c r="D456" s="140"/>
      <c r="E456" s="140"/>
      <c r="F456" s="140"/>
      <c r="G456" s="140"/>
      <c r="H456" s="140"/>
      <c r="I456" s="140"/>
      <c r="J456" s="140"/>
      <c r="K456" s="140"/>
      <c r="L456" s="140"/>
      <c r="M456" s="140"/>
      <c r="N456" s="140"/>
      <c r="O456" s="140"/>
      <c r="P456" s="140"/>
      <c r="Q456" s="140"/>
      <c r="R456" s="140"/>
      <c r="S456" s="140"/>
      <c r="T456" s="140"/>
      <c r="U456" s="140"/>
      <c r="V456" s="140"/>
      <c r="W456" s="140"/>
      <c r="X456" s="140"/>
      <c r="Y456" s="140"/>
      <c r="Z456" s="140"/>
      <c r="AA456" s="140"/>
      <c r="AB456" s="127"/>
      <c r="AC456" s="17"/>
      <c r="AD456" s="81"/>
      <c r="AE456" s="81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68"/>
      <c r="CB456" s="68"/>
      <c r="CC456" s="68"/>
      <c r="CD456" s="68"/>
      <c r="CE456" s="68"/>
      <c r="CF456" s="68"/>
      <c r="CG456" s="68"/>
      <c r="CH456" s="68"/>
      <c r="CI456" s="68"/>
      <c r="CJ456" s="68"/>
      <c r="CK456" s="68"/>
      <c r="CL456" s="68"/>
      <c r="CM456" s="68"/>
      <c r="CN456" s="68"/>
      <c r="CO456" s="68"/>
      <c r="CP456" s="68"/>
      <c r="CQ456" s="68"/>
      <c r="CR456" s="68"/>
      <c r="CS456" s="68"/>
      <c r="CT456" s="68"/>
      <c r="CU456" s="68"/>
      <c r="CV456" s="68"/>
      <c r="CW456" s="68"/>
      <c r="CX456" s="68"/>
      <c r="CY456" s="68"/>
      <c r="CZ456" s="68"/>
      <c r="DA456" s="68"/>
      <c r="DB456" s="68"/>
      <c r="DC456" s="68"/>
      <c r="DD456" s="68"/>
      <c r="DE456" s="68"/>
      <c r="DF456" s="68"/>
      <c r="DG456" s="68"/>
      <c r="DH456" s="68"/>
      <c r="DI456" s="68"/>
      <c r="DJ456" s="68"/>
      <c r="DK456" s="68"/>
      <c r="DL456" s="68" t="s">
        <v>93</v>
      </c>
      <c r="DM456" s="68" t="s">
        <v>93</v>
      </c>
      <c r="DN456" s="68" t="s">
        <v>93</v>
      </c>
      <c r="DO456" s="68" t="s">
        <v>93</v>
      </c>
      <c r="DP456" s="68" t="s">
        <v>93</v>
      </c>
      <c r="DQ456" s="68" t="s">
        <v>93</v>
      </c>
      <c r="DR456" s="68" t="s">
        <v>93</v>
      </c>
      <c r="DS456" s="68" t="s">
        <v>93</v>
      </c>
      <c r="DT456" s="68" t="s">
        <v>93</v>
      </c>
      <c r="DU456" s="68" t="s">
        <v>93</v>
      </c>
      <c r="DV456" s="68" t="s">
        <v>93</v>
      </c>
      <c r="DW456" s="68" t="s">
        <v>93</v>
      </c>
      <c r="DX456" s="68" t="s">
        <v>93</v>
      </c>
      <c r="DY456" s="68" t="s">
        <v>93</v>
      </c>
      <c r="DZ456" s="68" t="s">
        <v>93</v>
      </c>
      <c r="EA456" s="68" t="s">
        <v>93</v>
      </c>
      <c r="EB456" s="68" t="s">
        <v>93</v>
      </c>
      <c r="EC456" s="68" t="s">
        <v>93</v>
      </c>
      <c r="ED456" s="68" t="s">
        <v>93</v>
      </c>
      <c r="EE456" s="68" t="s">
        <v>93</v>
      </c>
      <c r="EF456" s="68" t="s">
        <v>93</v>
      </c>
      <c r="EG456" s="68" t="s">
        <v>93</v>
      </c>
      <c r="EH456" s="68" t="s">
        <v>93</v>
      </c>
      <c r="EI456" s="68" t="s">
        <v>93</v>
      </c>
      <c r="EJ456" s="68" t="s">
        <v>93</v>
      </c>
      <c r="EK456" s="68" t="s">
        <v>93</v>
      </c>
      <c r="EL456" s="68" t="s">
        <v>93</v>
      </c>
      <c r="EM456" s="68" t="s">
        <v>93</v>
      </c>
      <c r="EN456" s="68" t="s">
        <v>93</v>
      </c>
      <c r="EO456" s="68" t="s">
        <v>93</v>
      </c>
      <c r="EP456" s="68" t="s">
        <v>93</v>
      </c>
      <c r="EQ456" s="68" t="s">
        <v>93</v>
      </c>
      <c r="ER456" s="68" t="s">
        <v>93</v>
      </c>
      <c r="ES456" s="68" t="s">
        <v>93</v>
      </c>
      <c r="ET456" s="68" t="s">
        <v>93</v>
      </c>
      <c r="EU456" s="68" t="s">
        <v>93</v>
      </c>
      <c r="EV456" s="68" t="s">
        <v>93</v>
      </c>
      <c r="EW456" s="68" t="s">
        <v>93</v>
      </c>
      <c r="EX456" s="68" t="s">
        <v>93</v>
      </c>
      <c r="EY456" s="68" t="s">
        <v>93</v>
      </c>
      <c r="EZ456" s="68" t="s">
        <v>93</v>
      </c>
      <c r="FA456" s="68" t="s">
        <v>93</v>
      </c>
      <c r="FB456" s="68" t="s">
        <v>93</v>
      </c>
      <c r="FC456" s="68" t="s">
        <v>93</v>
      </c>
      <c r="FD456" s="68" t="s">
        <v>93</v>
      </c>
      <c r="FE456" s="68" t="s">
        <v>93</v>
      </c>
      <c r="FF456" s="68" t="s">
        <v>93</v>
      </c>
      <c r="FG456" s="68" t="s">
        <v>93</v>
      </c>
      <c r="FH456" s="68" t="s">
        <v>93</v>
      </c>
      <c r="FI456" s="68" t="s">
        <v>93</v>
      </c>
      <c r="FJ456" s="68" t="s">
        <v>93</v>
      </c>
      <c r="FK456" s="68" t="s">
        <v>93</v>
      </c>
      <c r="FL456" s="68" t="s">
        <v>93</v>
      </c>
      <c r="FM456" s="68" t="s">
        <v>93</v>
      </c>
      <c r="FN456" s="68" t="s">
        <v>93</v>
      </c>
      <c r="FO456" s="68" t="s">
        <v>93</v>
      </c>
      <c r="FP456" s="68" t="s">
        <v>93</v>
      </c>
      <c r="FQ456" s="68" t="s">
        <v>93</v>
      </c>
      <c r="FR456" s="68" t="s">
        <v>93</v>
      </c>
      <c r="FS456" s="68" t="s">
        <v>93</v>
      </c>
      <c r="FT456" s="68" t="s">
        <v>93</v>
      </c>
      <c r="FU456" s="68" t="s">
        <v>93</v>
      </c>
      <c r="FV456" s="68" t="s">
        <v>93</v>
      </c>
      <c r="FW456" s="68" t="s">
        <v>93</v>
      </c>
      <c r="FX456" s="68" t="s">
        <v>93</v>
      </c>
      <c r="FY456" s="68" t="s">
        <v>93</v>
      </c>
      <c r="FZ456" s="68" t="s">
        <v>93</v>
      </c>
      <c r="GA456" s="68" t="s">
        <v>93</v>
      </c>
      <c r="GB456" s="68" t="s">
        <v>93</v>
      </c>
      <c r="GC456" s="68" t="s">
        <v>93</v>
      </c>
      <c r="GD456" s="68" t="s">
        <v>93</v>
      </c>
      <c r="GE456" s="68" t="s">
        <v>93</v>
      </c>
      <c r="GF456" s="68" t="s">
        <v>93</v>
      </c>
      <c r="GG456" s="68" t="s">
        <v>93</v>
      </c>
      <c r="GH456" s="68" t="s">
        <v>93</v>
      </c>
      <c r="GI456" s="68" t="s">
        <v>93</v>
      </c>
      <c r="GJ456" s="68" t="s">
        <v>93</v>
      </c>
      <c r="GK456" s="68" t="s">
        <v>93</v>
      </c>
      <c r="GL456" s="68" t="s">
        <v>93</v>
      </c>
      <c r="GM456" s="68" t="s">
        <v>93</v>
      </c>
      <c r="GN456" s="68" t="s">
        <v>93</v>
      </c>
      <c r="GO456" s="68" t="s">
        <v>93</v>
      </c>
      <c r="GP456" s="68" t="s">
        <v>93</v>
      </c>
      <c r="GQ456" s="68" t="s">
        <v>93</v>
      </c>
      <c r="GR456" s="68" t="s">
        <v>93</v>
      </c>
      <c r="GS456" s="68" t="s">
        <v>93</v>
      </c>
      <c r="GT456" s="68" t="s">
        <v>93</v>
      </c>
      <c r="GU456" s="68" t="s">
        <v>93</v>
      </c>
      <c r="GV456" s="68" t="s">
        <v>93</v>
      </c>
      <c r="GW456" s="68" t="s">
        <v>93</v>
      </c>
      <c r="GX456" s="68" t="s">
        <v>93</v>
      </c>
      <c r="GY456" s="68" t="s">
        <v>93</v>
      </c>
      <c r="GZ456" s="68" t="s">
        <v>93</v>
      </c>
      <c r="HA456" s="68" t="s">
        <v>93</v>
      </c>
      <c r="HB456" s="68" t="s">
        <v>93</v>
      </c>
      <c r="HC456" s="68" t="s">
        <v>93</v>
      </c>
      <c r="HD456" s="68" t="s">
        <v>93</v>
      </c>
      <c r="HE456" s="68" t="s">
        <v>93</v>
      </c>
      <c r="HF456" s="68" t="s">
        <v>93</v>
      </c>
      <c r="HG456" s="68" t="s">
        <v>93</v>
      </c>
      <c r="HH456" s="68" t="s">
        <v>93</v>
      </c>
      <c r="HI456" s="68" t="s">
        <v>93</v>
      </c>
      <c r="HJ456" s="68" t="s">
        <v>93</v>
      </c>
      <c r="HK456" s="68" t="s">
        <v>93</v>
      </c>
      <c r="HL456" s="68" t="s">
        <v>93</v>
      </c>
      <c r="HM456" s="68" t="s">
        <v>93</v>
      </c>
      <c r="HN456" s="68" t="s">
        <v>93</v>
      </c>
      <c r="HO456" s="68" t="s">
        <v>93</v>
      </c>
      <c r="HP456" s="68" t="s">
        <v>93</v>
      </c>
      <c r="HQ456" s="68" t="s">
        <v>93</v>
      </c>
      <c r="HR456" s="68" t="s">
        <v>93</v>
      </c>
      <c r="HS456" s="68" t="s">
        <v>93</v>
      </c>
      <c r="HT456" s="68" t="s">
        <v>93</v>
      </c>
      <c r="HU456" s="68" t="s">
        <v>93</v>
      </c>
      <c r="HV456" s="68" t="s">
        <v>93</v>
      </c>
      <c r="HW456" s="68" t="s">
        <v>93</v>
      </c>
      <c r="HX456" s="68" t="s">
        <v>93</v>
      </c>
      <c r="HY456" s="68" t="s">
        <v>93</v>
      </c>
      <c r="HZ456" s="68" t="s">
        <v>93</v>
      </c>
      <c r="IA456" s="68" t="s">
        <v>93</v>
      </c>
      <c r="IB456" s="68" t="s">
        <v>93</v>
      </c>
      <c r="IC456" s="68" t="s">
        <v>93</v>
      </c>
      <c r="ID456" s="68" t="s">
        <v>93</v>
      </c>
      <c r="IE456" s="68" t="s">
        <v>93</v>
      </c>
      <c r="IF456" s="68" t="s">
        <v>93</v>
      </c>
      <c r="IG456" s="68" t="s">
        <v>93</v>
      </c>
      <c r="IH456" s="68" t="s">
        <v>93</v>
      </c>
      <c r="II456" s="68" t="s">
        <v>93</v>
      </c>
      <c r="IJ456" s="68" t="s">
        <v>93</v>
      </c>
      <c r="IK456" s="68" t="s">
        <v>93</v>
      </c>
      <c r="IL456" s="68" t="s">
        <v>93</v>
      </c>
      <c r="IM456" s="68" t="s">
        <v>93</v>
      </c>
      <c r="IN456" s="68" t="s">
        <v>93</v>
      </c>
      <c r="IO456" s="68" t="s">
        <v>93</v>
      </c>
      <c r="IP456" s="68" t="s">
        <v>93</v>
      </c>
      <c r="IQ456" s="68" t="s">
        <v>93</v>
      </c>
      <c r="IR456" s="68" t="s">
        <v>93</v>
      </c>
      <c r="IS456" s="68" t="s">
        <v>93</v>
      </c>
      <c r="IT456" s="68" t="s">
        <v>93</v>
      </c>
      <c r="IU456" s="68" t="s">
        <v>93</v>
      </c>
      <c r="IV456" s="68" t="s">
        <v>93</v>
      </c>
      <c r="IW456" s="68" t="s">
        <v>93</v>
      </c>
      <c r="IX456" s="68" t="s">
        <v>93</v>
      </c>
      <c r="IY456" s="68" t="s">
        <v>93</v>
      </c>
      <c r="IZ456" s="68" t="s">
        <v>93</v>
      </c>
      <c r="JA456" s="68" t="s">
        <v>93</v>
      </c>
      <c r="JB456" s="68" t="s">
        <v>93</v>
      </c>
      <c r="JC456" s="68" t="s">
        <v>93</v>
      </c>
      <c r="JD456" s="68" t="s">
        <v>93</v>
      </c>
      <c r="JE456" s="68" t="s">
        <v>93</v>
      </c>
      <c r="JF456" s="68" t="s">
        <v>93</v>
      </c>
      <c r="JG456" s="68" t="s">
        <v>93</v>
      </c>
      <c r="JH456" s="68" t="s">
        <v>93</v>
      </c>
      <c r="JI456" s="68" t="s">
        <v>93</v>
      </c>
      <c r="JJ456" s="68" t="s">
        <v>93</v>
      </c>
      <c r="JK456" s="68" t="s">
        <v>93</v>
      </c>
      <c r="JL456" s="68" t="s">
        <v>93</v>
      </c>
      <c r="JM456" s="68" t="s">
        <v>93</v>
      </c>
      <c r="JN456" s="68" t="s">
        <v>93</v>
      </c>
      <c r="JO456" s="68" t="s">
        <v>93</v>
      </c>
      <c r="JP456" s="68" t="s">
        <v>93</v>
      </c>
      <c r="JQ456" s="68" t="s">
        <v>93</v>
      </c>
      <c r="JR456" s="68" t="s">
        <v>93</v>
      </c>
      <c r="JS456" s="68" t="s">
        <v>93</v>
      </c>
      <c r="JT456" s="68" t="s">
        <v>93</v>
      </c>
      <c r="JU456" s="68" t="s">
        <v>93</v>
      </c>
      <c r="JV456" s="68" t="s">
        <v>93</v>
      </c>
      <c r="JW456" s="68" t="s">
        <v>93</v>
      </c>
      <c r="JX456" s="68" t="s">
        <v>93</v>
      </c>
      <c r="JY456" s="68" t="s">
        <v>93</v>
      </c>
      <c r="JZ456" s="68" t="s">
        <v>93</v>
      </c>
      <c r="KA456" s="68" t="s">
        <v>93</v>
      </c>
      <c r="KB456" s="68" t="s">
        <v>93</v>
      </c>
      <c r="KC456" s="68" t="s">
        <v>93</v>
      </c>
      <c r="KD456" s="68" t="s">
        <v>93</v>
      </c>
      <c r="KE456" s="68" t="s">
        <v>93</v>
      </c>
      <c r="KF456" s="68" t="s">
        <v>93</v>
      </c>
      <c r="KG456" s="68" t="s">
        <v>93</v>
      </c>
      <c r="KH456" s="68" t="s">
        <v>93</v>
      </c>
      <c r="KI456" s="68" t="s">
        <v>93</v>
      </c>
      <c r="KJ456" s="68" t="s">
        <v>93</v>
      </c>
      <c r="KK456" s="68" t="s">
        <v>93</v>
      </c>
      <c r="KL456" s="68" t="s">
        <v>93</v>
      </c>
      <c r="KM456" s="68" t="s">
        <v>93</v>
      </c>
      <c r="KN456" s="68" t="s">
        <v>93</v>
      </c>
      <c r="KO456" s="68" t="s">
        <v>93</v>
      </c>
      <c r="KP456" s="68" t="s">
        <v>93</v>
      </c>
      <c r="KQ456" s="68" t="s">
        <v>93</v>
      </c>
      <c r="KR456" s="68" t="s">
        <v>93</v>
      </c>
      <c r="KS456" s="68" t="s">
        <v>93</v>
      </c>
      <c r="KT456" s="68" t="s">
        <v>93</v>
      </c>
      <c r="KU456" s="68" t="s">
        <v>93</v>
      </c>
      <c r="KV456" s="68" t="s">
        <v>93</v>
      </c>
      <c r="KW456" s="68" t="s">
        <v>93</v>
      </c>
      <c r="KX456" s="68" t="s">
        <v>93</v>
      </c>
      <c r="KY456" s="68" t="s">
        <v>93</v>
      </c>
      <c r="KZ456" s="68" t="s">
        <v>93</v>
      </c>
      <c r="LA456" s="68" t="s">
        <v>93</v>
      </c>
      <c r="LB456" s="68" t="s">
        <v>93</v>
      </c>
      <c r="LC456" s="68" t="s">
        <v>93</v>
      </c>
      <c r="LD456" s="68" t="s">
        <v>93</v>
      </c>
      <c r="LE456" s="68" t="s">
        <v>93</v>
      </c>
      <c r="LF456" s="68" t="s">
        <v>93</v>
      </c>
      <c r="LG456" s="68" t="s">
        <v>93</v>
      </c>
      <c r="LH456" s="68" t="s">
        <v>93</v>
      </c>
      <c r="LI456" s="68" t="s">
        <v>93</v>
      </c>
      <c r="LJ456" s="68" t="s">
        <v>93</v>
      </c>
      <c r="LK456" s="68" t="s">
        <v>93</v>
      </c>
      <c r="LL456" s="68" t="s">
        <v>93</v>
      </c>
      <c r="LM456" s="68" t="s">
        <v>93</v>
      </c>
      <c r="LN456" s="68" t="s">
        <v>93</v>
      </c>
      <c r="LO456" s="68" t="s">
        <v>93</v>
      </c>
      <c r="LP456" s="68" t="s">
        <v>93</v>
      </c>
      <c r="LQ456" s="68" t="s">
        <v>93</v>
      </c>
      <c r="LR456" s="68" t="s">
        <v>93</v>
      </c>
      <c r="LS456" s="68" t="s">
        <v>93</v>
      </c>
      <c r="LT456" s="68" t="s">
        <v>93</v>
      </c>
      <c r="LU456" s="68" t="s">
        <v>93</v>
      </c>
      <c r="LV456" s="68" t="s">
        <v>93</v>
      </c>
      <c r="LW456" s="68" t="s">
        <v>93</v>
      </c>
      <c r="LX456" s="68" t="s">
        <v>93</v>
      </c>
      <c r="LY456" s="68" t="s">
        <v>93</v>
      </c>
      <c r="LZ456" s="68" t="s">
        <v>93</v>
      </c>
      <c r="MA456" s="68" t="s">
        <v>93</v>
      </c>
      <c r="MB456" s="68" t="s">
        <v>93</v>
      </c>
      <c r="MC456" s="68" t="s">
        <v>93</v>
      </c>
      <c r="MD456" s="68" t="s">
        <v>93</v>
      </c>
      <c r="ME456" s="68" t="s">
        <v>93</v>
      </c>
      <c r="MF456" s="68" t="s">
        <v>93</v>
      </c>
      <c r="MG456" s="68" t="s">
        <v>93</v>
      </c>
      <c r="MH456" s="68" t="s">
        <v>93</v>
      </c>
      <c r="MI456" s="68" t="s">
        <v>93</v>
      </c>
      <c r="MJ456" s="68" t="s">
        <v>93</v>
      </c>
      <c r="MK456" s="68" t="s">
        <v>93</v>
      </c>
      <c r="ML456" s="68" t="s">
        <v>93</v>
      </c>
      <c r="MM456" s="68" t="s">
        <v>93</v>
      </c>
      <c r="MN456" s="68" t="s">
        <v>93</v>
      </c>
      <c r="MO456" s="68" t="s">
        <v>93</v>
      </c>
      <c r="MP456" s="68" t="s">
        <v>93</v>
      </c>
      <c r="MQ456" s="68" t="s">
        <v>93</v>
      </c>
      <c r="MR456" s="68" t="s">
        <v>93</v>
      </c>
      <c r="MS456" s="68" t="s">
        <v>93</v>
      </c>
      <c r="MT456" s="68" t="s">
        <v>93</v>
      </c>
      <c r="MU456" s="68" t="s">
        <v>93</v>
      </c>
      <c r="MV456" s="68" t="s">
        <v>93</v>
      </c>
      <c r="MW456" s="68" t="s">
        <v>93</v>
      </c>
      <c r="MX456" s="68" t="s">
        <v>93</v>
      </c>
      <c r="MY456" s="68" t="s">
        <v>93</v>
      </c>
      <c r="MZ456" s="68" t="s">
        <v>93</v>
      </c>
      <c r="NA456" s="68" t="s">
        <v>93</v>
      </c>
      <c r="NB456" s="68" t="s">
        <v>93</v>
      </c>
      <c r="NC456" s="68" t="s">
        <v>93</v>
      </c>
      <c r="ND456" s="68" t="s">
        <v>93</v>
      </c>
      <c r="NE456" s="68" t="s">
        <v>93</v>
      </c>
      <c r="NF456" s="68" t="s">
        <v>93</v>
      </c>
      <c r="NG456" s="68" t="s">
        <v>93</v>
      </c>
      <c r="NH456" s="68" t="s">
        <v>93</v>
      </c>
      <c r="NI456" s="68" t="s">
        <v>93</v>
      </c>
      <c r="NJ456" s="68" t="s">
        <v>93</v>
      </c>
      <c r="NK456" s="68" t="s">
        <v>93</v>
      </c>
      <c r="NL456" s="68" t="s">
        <v>93</v>
      </c>
      <c r="NM456" s="68" t="s">
        <v>93</v>
      </c>
      <c r="NN456" s="68" t="s">
        <v>93</v>
      </c>
      <c r="NO456" s="68" t="s">
        <v>93</v>
      </c>
      <c r="NP456" s="68" t="s">
        <v>93</v>
      </c>
      <c r="NQ456" s="68" t="s">
        <v>93</v>
      </c>
      <c r="NR456" s="68" t="s">
        <v>93</v>
      </c>
      <c r="NS456" s="68" t="s">
        <v>93</v>
      </c>
      <c r="NT456" s="68" t="s">
        <v>93</v>
      </c>
      <c r="NU456" s="68" t="s">
        <v>93</v>
      </c>
      <c r="NV456" s="68" t="s">
        <v>93</v>
      </c>
      <c r="NW456" s="68" t="s">
        <v>93</v>
      </c>
      <c r="NX456" s="68" t="s">
        <v>93</v>
      </c>
      <c r="NY456" s="68" t="s">
        <v>93</v>
      </c>
      <c r="NZ456" s="68" t="s">
        <v>93</v>
      </c>
      <c r="OA456" s="68" t="s">
        <v>93</v>
      </c>
      <c r="OB456" s="68" t="s">
        <v>93</v>
      </c>
      <c r="OC456" s="68" t="s">
        <v>93</v>
      </c>
      <c r="OD456" s="68" t="s">
        <v>93</v>
      </c>
      <c r="OE456" s="68" t="s">
        <v>93</v>
      </c>
      <c r="OF456" s="68" t="s">
        <v>93</v>
      </c>
      <c r="OG456" s="68" t="s">
        <v>93</v>
      </c>
      <c r="OH456" s="68" t="s">
        <v>93</v>
      </c>
      <c r="OI456" s="68" t="s">
        <v>93</v>
      </c>
      <c r="OJ456" s="68" t="s">
        <v>93</v>
      </c>
      <c r="OK456" s="68" t="s">
        <v>93</v>
      </c>
      <c r="OL456" s="68" t="s">
        <v>93</v>
      </c>
      <c r="OM456" s="68" t="s">
        <v>93</v>
      </c>
      <c r="ON456" s="68" t="s">
        <v>93</v>
      </c>
      <c r="OO456" s="68" t="s">
        <v>93</v>
      </c>
      <c r="OP456" s="68" t="s">
        <v>93</v>
      </c>
      <c r="OQ456" s="68" t="s">
        <v>93</v>
      </c>
      <c r="OR456" s="68" t="s">
        <v>93</v>
      </c>
      <c r="OS456" s="68" t="s">
        <v>93</v>
      </c>
      <c r="OT456" s="68" t="s">
        <v>93</v>
      </c>
      <c r="OU456" s="68" t="s">
        <v>93</v>
      </c>
      <c r="OV456" s="68" t="s">
        <v>93</v>
      </c>
      <c r="OW456" s="68" t="s">
        <v>93</v>
      </c>
      <c r="OX456" s="68" t="s">
        <v>93</v>
      </c>
      <c r="OY456" s="68" t="s">
        <v>93</v>
      </c>
      <c r="OZ456" s="68" t="s">
        <v>93</v>
      </c>
      <c r="PA456" s="68" t="s">
        <v>93</v>
      </c>
      <c r="PB456" s="68" t="s">
        <v>93</v>
      </c>
      <c r="PC456" s="68" t="s">
        <v>93</v>
      </c>
      <c r="PD456" s="68" t="s">
        <v>93</v>
      </c>
      <c r="PE456" s="68" t="s">
        <v>93</v>
      </c>
      <c r="PF456" s="68" t="s">
        <v>93</v>
      </c>
      <c r="PG456" s="68" t="s">
        <v>93</v>
      </c>
      <c r="PH456" s="68" t="s">
        <v>93</v>
      </c>
      <c r="PI456" s="68" t="s">
        <v>93</v>
      </c>
      <c r="PJ456" s="68" t="s">
        <v>93</v>
      </c>
      <c r="PK456" s="68" t="s">
        <v>93</v>
      </c>
      <c r="PL456" s="68" t="s">
        <v>93</v>
      </c>
      <c r="PM456" s="68" t="s">
        <v>93</v>
      </c>
      <c r="PN456" s="68" t="s">
        <v>93</v>
      </c>
      <c r="PO456" s="68" t="s">
        <v>93</v>
      </c>
      <c r="PP456" s="68" t="s">
        <v>93</v>
      </c>
      <c r="PQ456" s="68" t="s">
        <v>93</v>
      </c>
      <c r="PR456" s="68" t="s">
        <v>93</v>
      </c>
      <c r="PS456" s="68" t="s">
        <v>93</v>
      </c>
      <c r="PT456" s="68" t="s">
        <v>93</v>
      </c>
      <c r="PU456" s="68" t="s">
        <v>93</v>
      </c>
      <c r="PV456" s="68" t="s">
        <v>93</v>
      </c>
      <c r="PW456" s="68" t="s">
        <v>93</v>
      </c>
      <c r="PX456" s="68" t="s">
        <v>93</v>
      </c>
      <c r="PY456" s="68" t="s">
        <v>93</v>
      </c>
      <c r="PZ456" s="68" t="s">
        <v>93</v>
      </c>
      <c r="QA456" s="68" t="s">
        <v>93</v>
      </c>
      <c r="QB456" s="68" t="s">
        <v>93</v>
      </c>
      <c r="QC456" s="68" t="s">
        <v>93</v>
      </c>
      <c r="QD456" s="68" t="s">
        <v>93</v>
      </c>
      <c r="QE456" s="68" t="s">
        <v>93</v>
      </c>
      <c r="QF456" s="68" t="s">
        <v>93</v>
      </c>
      <c r="QG456" s="68" t="s">
        <v>93</v>
      </c>
      <c r="QH456" s="68" t="s">
        <v>93</v>
      </c>
      <c r="QI456" s="68" t="s">
        <v>93</v>
      </c>
      <c r="QJ456" s="68" t="s">
        <v>93</v>
      </c>
      <c r="QK456" s="68" t="s">
        <v>93</v>
      </c>
      <c r="QL456" s="68" t="s">
        <v>93</v>
      </c>
      <c r="QM456" s="68" t="s">
        <v>93</v>
      </c>
      <c r="QN456" s="68" t="s">
        <v>93</v>
      </c>
      <c r="QO456" s="68" t="s">
        <v>93</v>
      </c>
      <c r="QP456" s="68" t="s">
        <v>93</v>
      </c>
      <c r="QQ456" s="68" t="s">
        <v>93</v>
      </c>
      <c r="QR456" s="68" t="s">
        <v>93</v>
      </c>
      <c r="QS456" s="68" t="s">
        <v>93</v>
      </c>
      <c r="QT456" s="68" t="s">
        <v>93</v>
      </c>
      <c r="QU456" s="68" t="s">
        <v>93</v>
      </c>
      <c r="QV456" s="68" t="s">
        <v>93</v>
      </c>
      <c r="QW456" s="68" t="s">
        <v>93</v>
      </c>
      <c r="QX456" s="68" t="s">
        <v>93</v>
      </c>
      <c r="QY456" s="68" t="s">
        <v>93</v>
      </c>
      <c r="QZ456" s="68" t="s">
        <v>93</v>
      </c>
      <c r="RA456" s="68" t="s">
        <v>93</v>
      </c>
      <c r="RB456" s="68" t="s">
        <v>93</v>
      </c>
      <c r="RC456" s="68" t="s">
        <v>93</v>
      </c>
      <c r="RD456" s="68" t="s">
        <v>93</v>
      </c>
      <c r="RE456" s="68" t="s">
        <v>93</v>
      </c>
      <c r="RF456" s="68" t="s">
        <v>93</v>
      </c>
      <c r="RG456" s="68" t="s">
        <v>93</v>
      </c>
      <c r="RH456" s="68" t="s">
        <v>93</v>
      </c>
      <c r="RI456" s="68" t="s">
        <v>93</v>
      </c>
      <c r="RJ456" s="68" t="s">
        <v>93</v>
      </c>
      <c r="RK456" s="68" t="s">
        <v>93</v>
      </c>
      <c r="RL456" s="68" t="s">
        <v>93</v>
      </c>
      <c r="RM456" s="68" t="s">
        <v>93</v>
      </c>
      <c r="RN456" s="68" t="s">
        <v>93</v>
      </c>
      <c r="RO456" s="68" t="s">
        <v>93</v>
      </c>
      <c r="RP456" s="68" t="s">
        <v>93</v>
      </c>
      <c r="RQ456" s="68" t="s">
        <v>93</v>
      </c>
      <c r="RR456" s="68" t="s">
        <v>93</v>
      </c>
      <c r="RS456" s="68" t="s">
        <v>93</v>
      </c>
      <c r="RT456" s="68" t="s">
        <v>93</v>
      </c>
      <c r="RU456" s="68" t="s">
        <v>93</v>
      </c>
      <c r="RV456" s="68" t="s">
        <v>93</v>
      </c>
      <c r="RW456" s="68" t="s">
        <v>93</v>
      </c>
      <c r="RX456" s="68" t="s">
        <v>93</v>
      </c>
      <c r="RY456" s="68" t="s">
        <v>93</v>
      </c>
      <c r="RZ456" s="68" t="s">
        <v>93</v>
      </c>
      <c r="SA456" s="68" t="s">
        <v>93</v>
      </c>
      <c r="SB456" s="68" t="s">
        <v>93</v>
      </c>
      <c r="SC456" s="68" t="s">
        <v>93</v>
      </c>
      <c r="SD456" s="68" t="s">
        <v>93</v>
      </c>
      <c r="SE456" s="68" t="s">
        <v>93</v>
      </c>
      <c r="SF456" s="68" t="s">
        <v>93</v>
      </c>
      <c r="SG456" s="68" t="s">
        <v>93</v>
      </c>
      <c r="SH456" s="68" t="s">
        <v>93</v>
      </c>
      <c r="SI456" s="68" t="s">
        <v>93</v>
      </c>
      <c r="SJ456" s="68" t="s">
        <v>93</v>
      </c>
      <c r="SK456" s="68" t="s">
        <v>93</v>
      </c>
      <c r="SL456" s="68" t="s">
        <v>93</v>
      </c>
      <c r="SM456" s="68" t="s">
        <v>93</v>
      </c>
      <c r="SN456" s="68" t="s">
        <v>93</v>
      </c>
      <c r="SO456" s="68" t="s">
        <v>93</v>
      </c>
      <c r="SP456" s="68" t="s">
        <v>93</v>
      </c>
      <c r="SQ456" s="68" t="s">
        <v>93</v>
      </c>
      <c r="SR456" s="68" t="s">
        <v>93</v>
      </c>
      <c r="SS456" s="68" t="s">
        <v>93</v>
      </c>
      <c r="ST456" s="68" t="s">
        <v>93</v>
      </c>
      <c r="SU456" s="68" t="s">
        <v>93</v>
      </c>
      <c r="SV456" s="68" t="s">
        <v>93</v>
      </c>
      <c r="SW456" s="68" t="s">
        <v>93</v>
      </c>
      <c r="SX456" s="68" t="s">
        <v>93</v>
      </c>
      <c r="SY456" s="68" t="s">
        <v>93</v>
      </c>
      <c r="SZ456" s="68" t="s">
        <v>93</v>
      </c>
      <c r="TA456" s="68" t="s">
        <v>93</v>
      </c>
      <c r="TB456" s="68" t="s">
        <v>93</v>
      </c>
      <c r="TC456" s="68" t="s">
        <v>93</v>
      </c>
      <c r="TD456" s="68" t="s">
        <v>93</v>
      </c>
      <c r="TE456" s="68" t="s">
        <v>93</v>
      </c>
      <c r="TF456" s="68" t="s">
        <v>93</v>
      </c>
      <c r="TG456" s="68" t="s">
        <v>93</v>
      </c>
      <c r="TH456" s="68" t="s">
        <v>93</v>
      </c>
      <c r="TI456" s="68" t="s">
        <v>93</v>
      </c>
      <c r="TJ456" s="68" t="s">
        <v>93</v>
      </c>
      <c r="TK456" s="68" t="s">
        <v>93</v>
      </c>
      <c r="TL456" s="68" t="s">
        <v>93</v>
      </c>
      <c r="TM456" s="68" t="s">
        <v>93</v>
      </c>
      <c r="TN456" s="68" t="s">
        <v>93</v>
      </c>
      <c r="TO456" s="68" t="s">
        <v>93</v>
      </c>
      <c r="TP456" s="68" t="s">
        <v>93</v>
      </c>
      <c r="TQ456" s="68" t="s">
        <v>93</v>
      </c>
      <c r="TR456" s="68" t="s">
        <v>93</v>
      </c>
      <c r="TS456" s="68" t="s">
        <v>93</v>
      </c>
      <c r="TT456" s="68" t="s">
        <v>93</v>
      </c>
      <c r="TU456" s="68" t="s">
        <v>93</v>
      </c>
      <c r="TV456" s="68" t="s">
        <v>93</v>
      </c>
      <c r="TW456" s="68" t="s">
        <v>93</v>
      </c>
      <c r="TX456" s="68" t="s">
        <v>93</v>
      </c>
      <c r="TY456" s="68" t="s">
        <v>93</v>
      </c>
      <c r="TZ456" s="68" t="s">
        <v>93</v>
      </c>
      <c r="UA456" s="68" t="s">
        <v>93</v>
      </c>
      <c r="UB456" s="68" t="s">
        <v>93</v>
      </c>
      <c r="UC456" s="68" t="s">
        <v>93</v>
      </c>
      <c r="UD456" s="68" t="s">
        <v>93</v>
      </c>
      <c r="UE456" s="68" t="s">
        <v>93</v>
      </c>
      <c r="UF456" s="68" t="s">
        <v>93</v>
      </c>
      <c r="UG456" s="68" t="s">
        <v>93</v>
      </c>
      <c r="UH456" s="68" t="s">
        <v>93</v>
      </c>
      <c r="UI456" s="68" t="s">
        <v>93</v>
      </c>
      <c r="UJ456" s="68" t="s">
        <v>93</v>
      </c>
      <c r="UK456" s="68" t="s">
        <v>93</v>
      </c>
      <c r="UL456" s="68" t="s">
        <v>93</v>
      </c>
      <c r="UM456" s="68" t="s">
        <v>93</v>
      </c>
      <c r="UN456" s="68" t="s">
        <v>93</v>
      </c>
      <c r="UO456" s="68" t="s">
        <v>93</v>
      </c>
      <c r="UP456" s="68" t="s">
        <v>93</v>
      </c>
      <c r="UQ456" s="68" t="s">
        <v>93</v>
      </c>
      <c r="UR456" s="68" t="s">
        <v>93</v>
      </c>
      <c r="US456" s="68" t="s">
        <v>93</v>
      </c>
      <c r="UT456" s="68" t="s">
        <v>93</v>
      </c>
      <c r="UU456" s="68" t="s">
        <v>93</v>
      </c>
      <c r="UV456" s="68" t="s">
        <v>93</v>
      </c>
      <c r="UW456" s="68" t="s">
        <v>93</v>
      </c>
      <c r="UX456" s="68" t="s">
        <v>93</v>
      </c>
      <c r="UY456" s="68" t="s">
        <v>93</v>
      </c>
      <c r="UZ456" s="68" t="s">
        <v>93</v>
      </c>
      <c r="VA456" s="68" t="s">
        <v>93</v>
      </c>
      <c r="VB456" s="68" t="s">
        <v>93</v>
      </c>
      <c r="VC456" s="68" t="s">
        <v>93</v>
      </c>
      <c r="VD456" s="68" t="s">
        <v>93</v>
      </c>
      <c r="VE456" s="68" t="s">
        <v>93</v>
      </c>
      <c r="VF456" s="68" t="s">
        <v>93</v>
      </c>
      <c r="VG456" s="68" t="s">
        <v>93</v>
      </c>
      <c r="VH456" s="68" t="s">
        <v>93</v>
      </c>
      <c r="VI456" s="68" t="s">
        <v>93</v>
      </c>
      <c r="VJ456" s="68" t="s">
        <v>93</v>
      </c>
      <c r="VK456" s="68" t="s">
        <v>93</v>
      </c>
      <c r="VL456" s="68" t="s">
        <v>93</v>
      </c>
      <c r="VM456" s="68" t="s">
        <v>93</v>
      </c>
      <c r="VN456" s="68" t="s">
        <v>93</v>
      </c>
      <c r="VO456" s="68" t="s">
        <v>93</v>
      </c>
      <c r="VP456" s="68" t="s">
        <v>93</v>
      </c>
      <c r="VQ456" s="68" t="s">
        <v>93</v>
      </c>
      <c r="VR456" s="68" t="s">
        <v>93</v>
      </c>
      <c r="VS456" s="68" t="s">
        <v>93</v>
      </c>
      <c r="VT456" s="68" t="s">
        <v>93</v>
      </c>
      <c r="VU456" s="68" t="s">
        <v>93</v>
      </c>
      <c r="VV456" s="68" t="s">
        <v>93</v>
      </c>
      <c r="VW456" s="68" t="s">
        <v>93</v>
      </c>
      <c r="VX456" s="68" t="s">
        <v>93</v>
      </c>
      <c r="VY456" s="68" t="s">
        <v>93</v>
      </c>
      <c r="VZ456" s="68" t="s">
        <v>93</v>
      </c>
      <c r="WA456" s="68" t="s">
        <v>93</v>
      </c>
      <c r="WB456" s="68" t="s">
        <v>93</v>
      </c>
      <c r="WC456" s="68" t="s">
        <v>93</v>
      </c>
      <c r="WD456" s="68" t="s">
        <v>93</v>
      </c>
      <c r="WE456" s="68" t="s">
        <v>93</v>
      </c>
      <c r="WF456" s="68" t="s">
        <v>93</v>
      </c>
      <c r="WG456" s="68" t="s">
        <v>93</v>
      </c>
      <c r="WH456" s="68" t="s">
        <v>93</v>
      </c>
      <c r="WI456" s="68" t="s">
        <v>93</v>
      </c>
      <c r="WJ456" s="68" t="s">
        <v>93</v>
      </c>
      <c r="WK456" s="68" t="s">
        <v>93</v>
      </c>
      <c r="WL456" s="68" t="s">
        <v>93</v>
      </c>
      <c r="WM456" s="68" t="s">
        <v>93</v>
      </c>
      <c r="WN456" s="68" t="s">
        <v>93</v>
      </c>
      <c r="WO456" s="68" t="s">
        <v>93</v>
      </c>
      <c r="WP456" s="68" t="s">
        <v>93</v>
      </c>
      <c r="WQ456" s="68" t="s">
        <v>93</v>
      </c>
      <c r="WR456" s="68" t="s">
        <v>93</v>
      </c>
      <c r="WS456" s="68" t="s">
        <v>93</v>
      </c>
      <c r="WT456" s="68" t="s">
        <v>93</v>
      </c>
      <c r="WU456" s="68" t="s">
        <v>93</v>
      </c>
      <c r="WV456" s="68" t="s">
        <v>93</v>
      </c>
      <c r="WW456" s="68" t="s">
        <v>93</v>
      </c>
      <c r="WX456" s="68" t="s">
        <v>93</v>
      </c>
      <c r="WY456" s="68" t="s">
        <v>93</v>
      </c>
      <c r="WZ456" s="68" t="s">
        <v>93</v>
      </c>
      <c r="XA456" s="68" t="s">
        <v>93</v>
      </c>
      <c r="XB456" s="68" t="s">
        <v>93</v>
      </c>
      <c r="XC456" s="68" t="s">
        <v>93</v>
      </c>
      <c r="XD456" s="68" t="s">
        <v>93</v>
      </c>
      <c r="XE456" s="68" t="s">
        <v>93</v>
      </c>
      <c r="XF456" s="68" t="s">
        <v>93</v>
      </c>
      <c r="XG456" s="68" t="s">
        <v>93</v>
      </c>
      <c r="XH456" s="68" t="s">
        <v>93</v>
      </c>
      <c r="XI456" s="68" t="s">
        <v>93</v>
      </c>
      <c r="XJ456" s="68" t="s">
        <v>93</v>
      </c>
      <c r="XK456" s="68" t="s">
        <v>93</v>
      </c>
      <c r="XL456" s="68" t="s">
        <v>93</v>
      </c>
      <c r="XM456" s="68" t="s">
        <v>93</v>
      </c>
      <c r="XN456" s="68" t="s">
        <v>93</v>
      </c>
      <c r="XO456" s="68" t="s">
        <v>93</v>
      </c>
      <c r="XP456" s="68" t="s">
        <v>93</v>
      </c>
      <c r="XQ456" s="68" t="s">
        <v>93</v>
      </c>
      <c r="XR456" s="68" t="s">
        <v>93</v>
      </c>
      <c r="XS456" s="68" t="s">
        <v>93</v>
      </c>
      <c r="XT456" s="68" t="s">
        <v>93</v>
      </c>
      <c r="XU456" s="68" t="s">
        <v>93</v>
      </c>
      <c r="XV456" s="68" t="s">
        <v>93</v>
      </c>
      <c r="XW456" s="68" t="s">
        <v>93</v>
      </c>
      <c r="XX456" s="68" t="s">
        <v>93</v>
      </c>
      <c r="XY456" s="68" t="s">
        <v>93</v>
      </c>
      <c r="XZ456" s="68" t="s">
        <v>93</v>
      </c>
      <c r="YA456" s="68" t="s">
        <v>93</v>
      </c>
      <c r="YB456" s="68" t="s">
        <v>93</v>
      </c>
      <c r="YC456" s="68" t="s">
        <v>93</v>
      </c>
      <c r="YD456" s="68" t="s">
        <v>93</v>
      </c>
      <c r="YE456" s="68" t="s">
        <v>93</v>
      </c>
      <c r="YF456" s="68" t="s">
        <v>93</v>
      </c>
      <c r="YG456" s="68" t="s">
        <v>93</v>
      </c>
      <c r="YH456" s="68" t="s">
        <v>93</v>
      </c>
      <c r="YI456" s="68" t="s">
        <v>93</v>
      </c>
      <c r="YJ456" s="68" t="s">
        <v>93</v>
      </c>
      <c r="YK456" s="68" t="s">
        <v>93</v>
      </c>
      <c r="YL456" s="68" t="s">
        <v>93</v>
      </c>
      <c r="YM456" s="68" t="s">
        <v>93</v>
      </c>
      <c r="YN456" s="68" t="s">
        <v>93</v>
      </c>
      <c r="YO456" s="68" t="s">
        <v>93</v>
      </c>
      <c r="YP456" s="68" t="s">
        <v>93</v>
      </c>
      <c r="YQ456" s="68" t="s">
        <v>93</v>
      </c>
      <c r="YR456" s="68" t="s">
        <v>93</v>
      </c>
      <c r="YS456" s="68" t="s">
        <v>93</v>
      </c>
      <c r="YT456" s="68" t="s">
        <v>93</v>
      </c>
      <c r="YU456" s="68" t="s">
        <v>93</v>
      </c>
      <c r="YV456" s="68" t="s">
        <v>93</v>
      </c>
      <c r="YW456" s="68" t="s">
        <v>93</v>
      </c>
      <c r="YX456" s="68" t="s">
        <v>93</v>
      </c>
      <c r="YY456" s="68" t="s">
        <v>93</v>
      </c>
      <c r="YZ456" s="68" t="s">
        <v>93</v>
      </c>
      <c r="ZA456" s="68" t="s">
        <v>93</v>
      </c>
      <c r="ZB456" s="68" t="s">
        <v>93</v>
      </c>
      <c r="ZC456" s="68" t="s">
        <v>93</v>
      </c>
      <c r="ZD456" s="68" t="s">
        <v>93</v>
      </c>
      <c r="ZE456" s="68" t="s">
        <v>93</v>
      </c>
      <c r="ZF456" s="68" t="s">
        <v>93</v>
      </c>
      <c r="ZG456" s="68" t="s">
        <v>93</v>
      </c>
      <c r="ZH456" s="68" t="s">
        <v>93</v>
      </c>
      <c r="ZI456" s="68" t="s">
        <v>93</v>
      </c>
      <c r="ZJ456" s="68" t="s">
        <v>93</v>
      </c>
      <c r="ZK456" s="68" t="s">
        <v>93</v>
      </c>
      <c r="ZL456" s="68" t="s">
        <v>93</v>
      </c>
      <c r="ZM456" s="68" t="s">
        <v>93</v>
      </c>
      <c r="ZN456" s="68" t="s">
        <v>93</v>
      </c>
      <c r="ZO456" s="68" t="s">
        <v>93</v>
      </c>
      <c r="ZP456" s="68" t="s">
        <v>93</v>
      </c>
      <c r="ZQ456" s="68" t="s">
        <v>93</v>
      </c>
      <c r="ZR456" s="68" t="s">
        <v>93</v>
      </c>
      <c r="ZS456" s="68" t="s">
        <v>93</v>
      </c>
      <c r="ZT456" s="68" t="s">
        <v>93</v>
      </c>
      <c r="ZU456" s="68" t="s">
        <v>93</v>
      </c>
      <c r="ZV456" s="68" t="s">
        <v>93</v>
      </c>
      <c r="ZW456" s="68" t="s">
        <v>93</v>
      </c>
      <c r="ZX456" s="68" t="s">
        <v>93</v>
      </c>
      <c r="ZY456" s="68" t="s">
        <v>93</v>
      </c>
      <c r="ZZ456" s="68" t="s">
        <v>93</v>
      </c>
      <c r="AAA456" s="68" t="s">
        <v>93</v>
      </c>
      <c r="AAB456" s="68" t="s">
        <v>93</v>
      </c>
      <c r="AAC456" s="68" t="s">
        <v>93</v>
      </c>
      <c r="AAD456" s="68" t="s">
        <v>93</v>
      </c>
      <c r="AAE456" s="68" t="s">
        <v>93</v>
      </c>
      <c r="AAF456" s="68" t="s">
        <v>93</v>
      </c>
      <c r="AAG456" s="68" t="s">
        <v>93</v>
      </c>
      <c r="AAH456" s="68" t="s">
        <v>93</v>
      </c>
      <c r="AAI456" s="68" t="s">
        <v>93</v>
      </c>
      <c r="AAJ456" s="68" t="s">
        <v>93</v>
      </c>
      <c r="AAK456" s="68" t="s">
        <v>93</v>
      </c>
      <c r="AAL456" s="68" t="s">
        <v>93</v>
      </c>
      <c r="AAM456" s="68" t="s">
        <v>93</v>
      </c>
      <c r="AAN456" s="68" t="s">
        <v>93</v>
      </c>
      <c r="AAO456" s="68" t="s">
        <v>93</v>
      </c>
      <c r="AAP456" s="68" t="s">
        <v>93</v>
      </c>
      <c r="AAQ456" s="68" t="s">
        <v>93</v>
      </c>
      <c r="AAR456" s="68" t="s">
        <v>93</v>
      </c>
      <c r="AAS456" s="68" t="s">
        <v>93</v>
      </c>
      <c r="AAT456" s="68" t="s">
        <v>93</v>
      </c>
      <c r="AAU456" s="68" t="s">
        <v>93</v>
      </c>
      <c r="AAV456" s="68" t="s">
        <v>93</v>
      </c>
      <c r="AAW456" s="68" t="s">
        <v>93</v>
      </c>
      <c r="AAX456" s="68" t="s">
        <v>93</v>
      </c>
      <c r="AAY456" s="68" t="s">
        <v>93</v>
      </c>
      <c r="AAZ456" s="68" t="s">
        <v>93</v>
      </c>
      <c r="ABA456" s="68" t="s">
        <v>93</v>
      </c>
      <c r="ABB456" s="68" t="s">
        <v>93</v>
      </c>
      <c r="ABC456" s="68" t="s">
        <v>93</v>
      </c>
      <c r="ABD456" s="68" t="s">
        <v>93</v>
      </c>
      <c r="ABE456" s="68" t="s">
        <v>93</v>
      </c>
      <c r="ABF456" s="68" t="s">
        <v>93</v>
      </c>
      <c r="ABG456" s="68" t="s">
        <v>93</v>
      </c>
      <c r="ABH456" s="68" t="s">
        <v>93</v>
      </c>
      <c r="ABI456" s="68" t="s">
        <v>93</v>
      </c>
      <c r="ABJ456" s="68" t="s">
        <v>93</v>
      </c>
      <c r="ABK456" s="68" t="s">
        <v>93</v>
      </c>
      <c r="ABL456" s="68" t="s">
        <v>93</v>
      </c>
      <c r="ABM456" s="68" t="s">
        <v>93</v>
      </c>
      <c r="ABN456" s="68" t="s">
        <v>93</v>
      </c>
      <c r="ABO456" s="68" t="s">
        <v>93</v>
      </c>
      <c r="ABP456" s="68" t="s">
        <v>93</v>
      </c>
      <c r="ABQ456" s="68" t="s">
        <v>93</v>
      </c>
      <c r="ABR456" s="68" t="s">
        <v>93</v>
      </c>
      <c r="ABS456" s="68" t="s">
        <v>93</v>
      </c>
      <c r="ABT456" s="68" t="s">
        <v>93</v>
      </c>
      <c r="ABU456" s="68" t="s">
        <v>93</v>
      </c>
      <c r="ABV456" s="68" t="s">
        <v>93</v>
      </c>
      <c r="ABW456" s="68" t="s">
        <v>93</v>
      </c>
      <c r="ABX456" s="68" t="s">
        <v>93</v>
      </c>
      <c r="ABY456" s="68" t="s">
        <v>93</v>
      </c>
      <c r="ABZ456" s="68" t="s">
        <v>93</v>
      </c>
      <c r="ACA456" s="68" t="s">
        <v>93</v>
      </c>
      <c r="ACB456" s="68" t="s">
        <v>93</v>
      </c>
      <c r="ACC456" s="68" t="s">
        <v>93</v>
      </c>
      <c r="ACD456" s="68" t="s">
        <v>93</v>
      </c>
      <c r="ACE456" s="68" t="s">
        <v>93</v>
      </c>
      <c r="ACF456" s="68" t="s">
        <v>93</v>
      </c>
      <c r="ACG456" s="68" t="s">
        <v>93</v>
      </c>
      <c r="ACH456" s="68" t="s">
        <v>93</v>
      </c>
      <c r="ACI456" s="68" t="s">
        <v>93</v>
      </c>
      <c r="ACJ456" s="68" t="s">
        <v>93</v>
      </c>
      <c r="ACK456" s="68" t="s">
        <v>93</v>
      </c>
      <c r="ACL456" s="68" t="s">
        <v>93</v>
      </c>
      <c r="ACM456" s="68" t="s">
        <v>93</v>
      </c>
      <c r="ACN456" s="68" t="s">
        <v>93</v>
      </c>
      <c r="ACO456" s="68" t="s">
        <v>93</v>
      </c>
      <c r="ACP456" s="68" t="s">
        <v>93</v>
      </c>
      <c r="ACQ456" s="68" t="s">
        <v>93</v>
      </c>
      <c r="ACR456" s="68" t="s">
        <v>93</v>
      </c>
      <c r="ACS456" s="68" t="s">
        <v>93</v>
      </c>
      <c r="ACT456" s="68" t="s">
        <v>93</v>
      </c>
      <c r="ACU456" s="68" t="s">
        <v>93</v>
      </c>
      <c r="ACV456" s="68" t="s">
        <v>93</v>
      </c>
      <c r="ACW456" s="68" t="s">
        <v>93</v>
      </c>
      <c r="ACX456" s="68" t="s">
        <v>93</v>
      </c>
      <c r="ACY456" s="68" t="s">
        <v>93</v>
      </c>
      <c r="ACZ456" s="68" t="s">
        <v>93</v>
      </c>
      <c r="ADA456" s="68" t="s">
        <v>93</v>
      </c>
      <c r="ADB456" s="68" t="s">
        <v>93</v>
      </c>
      <c r="ADC456" s="68" t="s">
        <v>93</v>
      </c>
      <c r="ADD456" s="68" t="s">
        <v>93</v>
      </c>
      <c r="ADE456" s="68" t="s">
        <v>93</v>
      </c>
      <c r="ADF456" s="68" t="s">
        <v>93</v>
      </c>
      <c r="ADG456" s="68" t="s">
        <v>93</v>
      </c>
      <c r="ADH456" s="68" t="s">
        <v>93</v>
      </c>
      <c r="ADI456" s="68" t="s">
        <v>93</v>
      </c>
      <c r="ADJ456" s="68" t="s">
        <v>93</v>
      </c>
      <c r="ADK456" s="68" t="s">
        <v>93</v>
      </c>
      <c r="ADL456" s="68" t="s">
        <v>93</v>
      </c>
      <c r="ADM456" s="68" t="s">
        <v>93</v>
      </c>
      <c r="ADN456" s="68" t="s">
        <v>93</v>
      </c>
      <c r="ADO456" s="68" t="s">
        <v>93</v>
      </c>
      <c r="ADP456" s="68" t="s">
        <v>93</v>
      </c>
      <c r="ADQ456" s="68" t="s">
        <v>93</v>
      </c>
      <c r="ADR456" s="68" t="s">
        <v>93</v>
      </c>
      <c r="ADS456" s="68" t="s">
        <v>93</v>
      </c>
      <c r="ADT456" s="68" t="s">
        <v>93</v>
      </c>
      <c r="ADU456" s="68" t="s">
        <v>93</v>
      </c>
      <c r="ADV456" s="68" t="s">
        <v>93</v>
      </c>
      <c r="ADW456" s="68" t="s">
        <v>93</v>
      </c>
      <c r="ADX456" s="68" t="s">
        <v>93</v>
      </c>
      <c r="ADY456" s="68" t="s">
        <v>93</v>
      </c>
      <c r="ADZ456" s="68" t="s">
        <v>93</v>
      </c>
      <c r="AEA456" s="68" t="s">
        <v>93</v>
      </c>
      <c r="AEB456" s="68" t="s">
        <v>93</v>
      </c>
      <c r="AEC456" s="68" t="s">
        <v>93</v>
      </c>
      <c r="AED456" s="68" t="s">
        <v>93</v>
      </c>
      <c r="AEE456" s="68" t="s">
        <v>93</v>
      </c>
      <c r="AEF456" s="68" t="s">
        <v>93</v>
      </c>
      <c r="AEG456" s="68" t="s">
        <v>93</v>
      </c>
      <c r="AEH456" s="68" t="s">
        <v>93</v>
      </c>
      <c r="AEI456" s="68" t="s">
        <v>93</v>
      </c>
      <c r="AEJ456" s="68" t="s">
        <v>93</v>
      </c>
      <c r="AEK456" s="68" t="s">
        <v>93</v>
      </c>
      <c r="AEL456" s="68" t="s">
        <v>93</v>
      </c>
      <c r="AEM456" s="68" t="s">
        <v>93</v>
      </c>
      <c r="AEN456" s="68" t="s">
        <v>93</v>
      </c>
      <c r="AEO456" s="68" t="s">
        <v>93</v>
      </c>
      <c r="AEP456" s="68" t="s">
        <v>93</v>
      </c>
      <c r="AEQ456" s="68" t="s">
        <v>93</v>
      </c>
      <c r="AER456" s="68" t="s">
        <v>93</v>
      </c>
      <c r="AES456" s="68" t="s">
        <v>93</v>
      </c>
      <c r="AET456" s="68" t="s">
        <v>93</v>
      </c>
      <c r="AEU456" s="68" t="s">
        <v>93</v>
      </c>
      <c r="AEV456" s="68" t="s">
        <v>93</v>
      </c>
      <c r="AEW456" s="68" t="s">
        <v>93</v>
      </c>
      <c r="AEX456" s="68" t="s">
        <v>93</v>
      </c>
      <c r="AEY456" s="68" t="s">
        <v>93</v>
      </c>
      <c r="AEZ456" s="68" t="s">
        <v>93</v>
      </c>
      <c r="AFA456" s="68" t="s">
        <v>93</v>
      </c>
      <c r="AFB456" s="68" t="s">
        <v>93</v>
      </c>
      <c r="AFC456" s="68" t="s">
        <v>93</v>
      </c>
      <c r="AFD456" s="68" t="s">
        <v>93</v>
      </c>
      <c r="AFE456" s="68" t="s">
        <v>93</v>
      </c>
      <c r="AFF456" s="68" t="s">
        <v>93</v>
      </c>
      <c r="AFG456" s="68" t="s">
        <v>93</v>
      </c>
      <c r="AFH456" s="68" t="s">
        <v>93</v>
      </c>
      <c r="AFI456" s="68" t="s">
        <v>93</v>
      </c>
      <c r="AFJ456" s="68" t="s">
        <v>93</v>
      </c>
      <c r="AFK456" s="68" t="s">
        <v>93</v>
      </c>
      <c r="AFL456" s="68" t="s">
        <v>93</v>
      </c>
      <c r="AFM456" s="68" t="s">
        <v>93</v>
      </c>
      <c r="AFN456" s="68" t="s">
        <v>93</v>
      </c>
      <c r="AFO456" s="68" t="s">
        <v>93</v>
      </c>
      <c r="AFP456" s="68" t="s">
        <v>93</v>
      </c>
      <c r="AFQ456" s="68" t="s">
        <v>93</v>
      </c>
      <c r="AFR456" s="68" t="s">
        <v>93</v>
      </c>
      <c r="AFS456" s="68" t="s">
        <v>93</v>
      </c>
      <c r="AFT456" s="68" t="s">
        <v>93</v>
      </c>
      <c r="AFU456" s="68" t="s">
        <v>93</v>
      </c>
      <c r="AFV456" s="68" t="s">
        <v>93</v>
      </c>
      <c r="AFW456" s="68" t="s">
        <v>93</v>
      </c>
      <c r="AFX456" s="68" t="s">
        <v>93</v>
      </c>
      <c r="AFY456" s="68" t="s">
        <v>93</v>
      </c>
      <c r="AFZ456" s="68" t="s">
        <v>93</v>
      </c>
      <c r="AGA456" s="68" t="s">
        <v>93</v>
      </c>
      <c r="AGB456" s="68" t="s">
        <v>93</v>
      </c>
      <c r="AGC456" s="68" t="s">
        <v>93</v>
      </c>
      <c r="AGD456" s="68" t="s">
        <v>93</v>
      </c>
      <c r="AGE456" s="68" t="s">
        <v>93</v>
      </c>
      <c r="AGF456" s="68" t="s">
        <v>93</v>
      </c>
      <c r="AGG456" s="68" t="s">
        <v>93</v>
      </c>
      <c r="AGH456" s="68" t="s">
        <v>93</v>
      </c>
      <c r="AGI456" s="68" t="s">
        <v>93</v>
      </c>
      <c r="AGJ456" s="68" t="s">
        <v>93</v>
      </c>
      <c r="AGK456" s="68" t="s">
        <v>93</v>
      </c>
      <c r="AGL456" s="68" t="s">
        <v>93</v>
      </c>
      <c r="AGM456" s="68" t="s">
        <v>93</v>
      </c>
      <c r="AGN456" s="68" t="s">
        <v>93</v>
      </c>
      <c r="AGO456" s="68" t="s">
        <v>93</v>
      </c>
      <c r="AGP456" s="68" t="s">
        <v>93</v>
      </c>
      <c r="AGQ456" s="68" t="s">
        <v>93</v>
      </c>
      <c r="AGR456" s="68" t="s">
        <v>93</v>
      </c>
      <c r="AGS456" s="68" t="s">
        <v>93</v>
      </c>
      <c r="AGT456" s="68" t="s">
        <v>93</v>
      </c>
      <c r="AGU456" s="68" t="s">
        <v>93</v>
      </c>
      <c r="AGV456" s="68" t="s">
        <v>93</v>
      </c>
      <c r="AGW456" s="68" t="s">
        <v>93</v>
      </c>
      <c r="AGX456" s="68" t="s">
        <v>93</v>
      </c>
      <c r="AGY456" s="68" t="s">
        <v>93</v>
      </c>
      <c r="AGZ456" s="68" t="s">
        <v>93</v>
      </c>
      <c r="AHA456" s="68" t="s">
        <v>93</v>
      </c>
      <c r="AHB456" s="68" t="s">
        <v>93</v>
      </c>
      <c r="AHC456" s="68" t="s">
        <v>93</v>
      </c>
      <c r="AHD456" s="68" t="s">
        <v>93</v>
      </c>
      <c r="AHE456" s="68" t="s">
        <v>93</v>
      </c>
      <c r="AHF456" s="68" t="s">
        <v>93</v>
      </c>
      <c r="AHG456" s="68" t="s">
        <v>93</v>
      </c>
      <c r="AHH456" s="68" t="s">
        <v>93</v>
      </c>
      <c r="AHI456" s="68" t="s">
        <v>93</v>
      </c>
      <c r="AHJ456" s="68" t="s">
        <v>93</v>
      </c>
      <c r="AHK456" s="68" t="s">
        <v>93</v>
      </c>
      <c r="AHL456" s="68" t="s">
        <v>93</v>
      </c>
      <c r="AHM456" s="68" t="s">
        <v>93</v>
      </c>
      <c r="AHN456" s="68" t="s">
        <v>93</v>
      </c>
      <c r="AHO456" s="68" t="s">
        <v>93</v>
      </c>
      <c r="AHP456" s="68" t="s">
        <v>93</v>
      </c>
      <c r="AHQ456" s="68" t="s">
        <v>93</v>
      </c>
      <c r="AHR456" s="68" t="s">
        <v>93</v>
      </c>
      <c r="AHS456" s="68" t="s">
        <v>93</v>
      </c>
      <c r="AHT456" s="68" t="s">
        <v>93</v>
      </c>
      <c r="AHU456" s="68" t="s">
        <v>93</v>
      </c>
      <c r="AHV456" s="68" t="s">
        <v>93</v>
      </c>
      <c r="AHW456" s="68" t="s">
        <v>93</v>
      </c>
      <c r="AHX456" s="68" t="s">
        <v>93</v>
      </c>
      <c r="AHY456" s="68" t="s">
        <v>93</v>
      </c>
      <c r="AHZ456" s="68" t="s">
        <v>93</v>
      </c>
      <c r="AIA456" s="68" t="s">
        <v>93</v>
      </c>
      <c r="AIB456" s="68" t="s">
        <v>93</v>
      </c>
      <c r="AIC456" s="68" t="s">
        <v>93</v>
      </c>
      <c r="AID456" s="68" t="s">
        <v>93</v>
      </c>
      <c r="AIE456" s="68" t="s">
        <v>93</v>
      </c>
      <c r="AIF456" s="68" t="s">
        <v>93</v>
      </c>
      <c r="AIG456" s="68" t="s">
        <v>93</v>
      </c>
      <c r="AIH456" s="68" t="s">
        <v>93</v>
      </c>
      <c r="AII456" s="68" t="s">
        <v>93</v>
      </c>
      <c r="AIJ456" s="68" t="s">
        <v>93</v>
      </c>
      <c r="AIK456" s="68" t="s">
        <v>93</v>
      </c>
      <c r="AIL456" s="68" t="s">
        <v>93</v>
      </c>
      <c r="AIM456" s="68" t="s">
        <v>93</v>
      </c>
      <c r="AIN456" s="68" t="s">
        <v>93</v>
      </c>
      <c r="AIO456" s="68" t="s">
        <v>93</v>
      </c>
      <c r="AIP456" s="68" t="s">
        <v>93</v>
      </c>
      <c r="AIQ456" s="68" t="s">
        <v>93</v>
      </c>
      <c r="AIR456" s="68" t="s">
        <v>93</v>
      </c>
      <c r="AIS456" s="68" t="s">
        <v>93</v>
      </c>
      <c r="AIT456" s="68" t="s">
        <v>93</v>
      </c>
      <c r="AIU456" s="68" t="s">
        <v>93</v>
      </c>
      <c r="AIV456" s="68" t="s">
        <v>93</v>
      </c>
      <c r="AIW456" s="68" t="s">
        <v>93</v>
      </c>
      <c r="AIX456" s="68" t="s">
        <v>93</v>
      </c>
      <c r="AIY456" s="68" t="s">
        <v>93</v>
      </c>
      <c r="AIZ456" s="68" t="s">
        <v>93</v>
      </c>
      <c r="AJA456" s="68" t="s">
        <v>93</v>
      </c>
      <c r="AJB456" s="68" t="s">
        <v>93</v>
      </c>
      <c r="AJC456" s="68" t="s">
        <v>93</v>
      </c>
      <c r="AJD456" s="68" t="s">
        <v>93</v>
      </c>
      <c r="AJE456" s="68" t="s">
        <v>93</v>
      </c>
      <c r="AJF456" s="68" t="s">
        <v>93</v>
      </c>
      <c r="AJG456" s="68" t="s">
        <v>93</v>
      </c>
      <c r="AJH456" s="68" t="s">
        <v>93</v>
      </c>
      <c r="AJI456" s="68" t="s">
        <v>93</v>
      </c>
      <c r="AJJ456" s="68" t="s">
        <v>93</v>
      </c>
      <c r="AJK456" s="68" t="s">
        <v>93</v>
      </c>
      <c r="AJL456" s="68" t="s">
        <v>93</v>
      </c>
      <c r="AJM456" s="68" t="s">
        <v>93</v>
      </c>
      <c r="AJN456" s="68" t="s">
        <v>93</v>
      </c>
      <c r="AJO456" s="68" t="s">
        <v>93</v>
      </c>
      <c r="AJP456" s="68" t="s">
        <v>93</v>
      </c>
      <c r="AJQ456" s="68" t="s">
        <v>93</v>
      </c>
      <c r="AJR456" s="68" t="s">
        <v>93</v>
      </c>
      <c r="AJS456" s="68" t="s">
        <v>93</v>
      </c>
      <c r="AJT456" s="68" t="s">
        <v>93</v>
      </c>
      <c r="AJU456" s="68" t="s">
        <v>93</v>
      </c>
      <c r="AJV456" s="68" t="s">
        <v>93</v>
      </c>
      <c r="AJW456" s="68" t="s">
        <v>93</v>
      </c>
      <c r="AJX456" s="68" t="s">
        <v>93</v>
      </c>
      <c r="AJY456" s="68" t="s">
        <v>93</v>
      </c>
      <c r="AJZ456" s="68" t="s">
        <v>93</v>
      </c>
      <c r="AKA456" s="68" t="s">
        <v>93</v>
      </c>
      <c r="AKB456" s="68" t="s">
        <v>93</v>
      </c>
      <c r="AKC456" s="68" t="s">
        <v>93</v>
      </c>
      <c r="AKD456" s="68" t="s">
        <v>93</v>
      </c>
      <c r="AKE456" s="68" t="s">
        <v>93</v>
      </c>
      <c r="AKF456" s="68" t="s">
        <v>93</v>
      </c>
      <c r="AKG456" s="68" t="s">
        <v>93</v>
      </c>
      <c r="AKH456" s="68" t="s">
        <v>93</v>
      </c>
      <c r="AKI456" s="68" t="s">
        <v>93</v>
      </c>
      <c r="AKJ456" s="68" t="s">
        <v>93</v>
      </c>
      <c r="AKK456" s="68" t="s">
        <v>93</v>
      </c>
      <c r="AKL456" s="68" t="s">
        <v>93</v>
      </c>
      <c r="AKM456" s="68" t="s">
        <v>93</v>
      </c>
      <c r="AKN456" s="68" t="s">
        <v>93</v>
      </c>
      <c r="AKO456" s="68" t="s">
        <v>93</v>
      </c>
      <c r="AKP456" s="68" t="s">
        <v>93</v>
      </c>
      <c r="AKQ456" s="68" t="s">
        <v>93</v>
      </c>
      <c r="AKR456" s="68" t="s">
        <v>93</v>
      </c>
      <c r="AKS456" s="68" t="s">
        <v>93</v>
      </c>
      <c r="AKT456" s="68" t="s">
        <v>93</v>
      </c>
      <c r="AKU456" s="68" t="s">
        <v>93</v>
      </c>
      <c r="AKV456" s="68" t="s">
        <v>93</v>
      </c>
      <c r="AKW456" s="68" t="s">
        <v>93</v>
      </c>
      <c r="AKX456" s="68" t="s">
        <v>93</v>
      </c>
      <c r="AKY456" s="68" t="s">
        <v>93</v>
      </c>
      <c r="AKZ456" s="68" t="s">
        <v>93</v>
      </c>
      <c r="ALA456" s="68" t="s">
        <v>93</v>
      </c>
      <c r="ALB456" s="68" t="s">
        <v>93</v>
      </c>
      <c r="ALC456" s="68" t="s">
        <v>93</v>
      </c>
      <c r="ALD456" s="68" t="s">
        <v>93</v>
      </c>
      <c r="ALE456" s="68" t="s">
        <v>93</v>
      </c>
      <c r="ALF456" s="68" t="s">
        <v>93</v>
      </c>
      <c r="ALG456" s="68" t="s">
        <v>93</v>
      </c>
      <c r="ALH456" s="68" t="s">
        <v>93</v>
      </c>
      <c r="ALI456" s="68" t="s">
        <v>93</v>
      </c>
      <c r="ALJ456" s="68" t="s">
        <v>93</v>
      </c>
      <c r="ALK456" s="68" t="s">
        <v>93</v>
      </c>
      <c r="ALL456" s="68" t="s">
        <v>93</v>
      </c>
      <c r="ALM456" s="68" t="s">
        <v>93</v>
      </c>
      <c r="ALN456" s="68" t="s">
        <v>93</v>
      </c>
      <c r="ALO456" s="68" t="s">
        <v>93</v>
      </c>
      <c r="ALP456" s="68" t="s">
        <v>93</v>
      </c>
      <c r="ALQ456" s="68" t="s">
        <v>93</v>
      </c>
      <c r="ALR456" s="68" t="s">
        <v>93</v>
      </c>
      <c r="ALS456" s="68" t="s">
        <v>93</v>
      </c>
      <c r="ALT456" s="68" t="s">
        <v>93</v>
      </c>
      <c r="ALU456" s="68" t="s">
        <v>93</v>
      </c>
      <c r="ALV456" s="68" t="s">
        <v>93</v>
      </c>
      <c r="ALW456" s="68" t="s">
        <v>93</v>
      </c>
      <c r="ALX456" s="68" t="s">
        <v>93</v>
      </c>
      <c r="ALY456" s="68" t="s">
        <v>93</v>
      </c>
      <c r="ALZ456" s="68" t="s">
        <v>93</v>
      </c>
      <c r="AMA456" s="68" t="s">
        <v>93</v>
      </c>
      <c r="AMB456" s="68" t="s">
        <v>93</v>
      </c>
      <c r="AMC456" s="68" t="s">
        <v>93</v>
      </c>
      <c r="AMD456" s="68" t="s">
        <v>93</v>
      </c>
      <c r="AME456" s="68" t="s">
        <v>93</v>
      </c>
      <c r="AMF456" s="68" t="s">
        <v>93</v>
      </c>
      <c r="AMG456" s="68" t="s">
        <v>93</v>
      </c>
      <c r="AMH456" s="68" t="s">
        <v>93</v>
      </c>
      <c r="AMI456" s="68" t="s">
        <v>93</v>
      </c>
      <c r="AMJ456" s="68" t="s">
        <v>93</v>
      </c>
      <c r="AMK456" s="68" t="s">
        <v>93</v>
      </c>
      <c r="AML456" s="68" t="s">
        <v>93</v>
      </c>
      <c r="AMM456" s="68" t="s">
        <v>93</v>
      </c>
      <c r="AMN456" s="68" t="s">
        <v>93</v>
      </c>
      <c r="AMO456" s="68" t="s">
        <v>93</v>
      </c>
      <c r="AMP456" s="68" t="s">
        <v>93</v>
      </c>
      <c r="AMQ456" s="68" t="s">
        <v>93</v>
      </c>
      <c r="AMR456" s="68" t="s">
        <v>93</v>
      </c>
      <c r="AMS456" s="68" t="s">
        <v>93</v>
      </c>
      <c r="AMT456" s="68" t="s">
        <v>93</v>
      </c>
      <c r="AMU456" s="68" t="s">
        <v>93</v>
      </c>
      <c r="AMV456" s="68" t="s">
        <v>93</v>
      </c>
      <c r="AMW456" s="68" t="s">
        <v>93</v>
      </c>
      <c r="AMX456" s="68" t="s">
        <v>93</v>
      </c>
      <c r="AMY456" s="68" t="s">
        <v>93</v>
      </c>
      <c r="AMZ456" s="68" t="s">
        <v>93</v>
      </c>
      <c r="ANA456" s="68" t="s">
        <v>93</v>
      </c>
      <c r="ANB456" s="68" t="s">
        <v>93</v>
      </c>
      <c r="ANC456" s="68" t="s">
        <v>93</v>
      </c>
      <c r="AND456" s="68" t="s">
        <v>93</v>
      </c>
      <c r="ANE456" s="68" t="s">
        <v>93</v>
      </c>
      <c r="ANF456" s="68" t="s">
        <v>93</v>
      </c>
      <c r="ANG456" s="68" t="s">
        <v>93</v>
      </c>
      <c r="ANH456" s="68" t="s">
        <v>93</v>
      </c>
      <c r="ANI456" s="68" t="s">
        <v>93</v>
      </c>
      <c r="ANJ456" s="68" t="s">
        <v>93</v>
      </c>
      <c r="ANK456" s="68" t="s">
        <v>93</v>
      </c>
      <c r="ANL456" s="68" t="s">
        <v>93</v>
      </c>
      <c r="ANM456" s="68" t="s">
        <v>93</v>
      </c>
      <c r="ANN456" s="68" t="s">
        <v>93</v>
      </c>
      <c r="ANO456" s="68" t="s">
        <v>93</v>
      </c>
      <c r="ANP456" s="68" t="s">
        <v>93</v>
      </c>
      <c r="ANQ456" s="68" t="s">
        <v>93</v>
      </c>
      <c r="ANR456" s="68" t="s">
        <v>93</v>
      </c>
      <c r="ANS456" s="68" t="s">
        <v>93</v>
      </c>
      <c r="ANT456" s="68" t="s">
        <v>93</v>
      </c>
      <c r="ANU456" s="68" t="s">
        <v>93</v>
      </c>
      <c r="ANV456" s="68" t="s">
        <v>93</v>
      </c>
      <c r="ANW456" s="68" t="s">
        <v>93</v>
      </c>
      <c r="ANX456" s="68" t="s">
        <v>93</v>
      </c>
      <c r="ANY456" s="68" t="s">
        <v>93</v>
      </c>
      <c r="ANZ456" s="68" t="s">
        <v>93</v>
      </c>
      <c r="AOA456" s="68" t="s">
        <v>93</v>
      </c>
      <c r="AOB456" s="68" t="s">
        <v>93</v>
      </c>
      <c r="AOC456" s="68" t="s">
        <v>93</v>
      </c>
      <c r="AOD456" s="68" t="s">
        <v>93</v>
      </c>
      <c r="AOE456" s="68" t="s">
        <v>93</v>
      </c>
      <c r="AOF456" s="68" t="s">
        <v>93</v>
      </c>
      <c r="AOG456" s="68" t="s">
        <v>93</v>
      </c>
      <c r="AOH456" s="68" t="s">
        <v>93</v>
      </c>
      <c r="AOI456" s="68" t="s">
        <v>93</v>
      </c>
      <c r="AOJ456" s="68" t="s">
        <v>93</v>
      </c>
      <c r="AOK456" s="68" t="s">
        <v>93</v>
      </c>
      <c r="AOL456" s="68" t="s">
        <v>93</v>
      </c>
      <c r="AOM456" s="68" t="s">
        <v>93</v>
      </c>
      <c r="AON456" s="68" t="s">
        <v>93</v>
      </c>
      <c r="AOO456" s="68" t="s">
        <v>93</v>
      </c>
      <c r="AOP456" s="68" t="s">
        <v>93</v>
      </c>
      <c r="AOQ456" s="68" t="s">
        <v>93</v>
      </c>
      <c r="AOR456" s="68" t="s">
        <v>93</v>
      </c>
      <c r="AOS456" s="68" t="s">
        <v>93</v>
      </c>
      <c r="AOT456" s="68" t="s">
        <v>93</v>
      </c>
      <c r="AOU456" s="68" t="s">
        <v>93</v>
      </c>
      <c r="AOV456" s="68" t="s">
        <v>93</v>
      </c>
      <c r="AOW456" s="68" t="s">
        <v>93</v>
      </c>
      <c r="AOX456" s="68" t="s">
        <v>93</v>
      </c>
      <c r="AOY456" s="68" t="s">
        <v>93</v>
      </c>
      <c r="AOZ456" s="68" t="s">
        <v>93</v>
      </c>
      <c r="APA456" s="68" t="s">
        <v>93</v>
      </c>
      <c r="APB456" s="68" t="s">
        <v>93</v>
      </c>
      <c r="APC456" s="68" t="s">
        <v>93</v>
      </c>
      <c r="APD456" s="68" t="s">
        <v>93</v>
      </c>
      <c r="APE456" s="68" t="s">
        <v>93</v>
      </c>
      <c r="APF456" s="68" t="s">
        <v>93</v>
      </c>
      <c r="APG456" s="68" t="s">
        <v>93</v>
      </c>
      <c r="APH456" s="68" t="s">
        <v>93</v>
      </c>
      <c r="API456" s="68" t="s">
        <v>93</v>
      </c>
      <c r="APJ456" s="68" t="s">
        <v>93</v>
      </c>
      <c r="APK456" s="68" t="s">
        <v>93</v>
      </c>
      <c r="APL456" s="68" t="s">
        <v>93</v>
      </c>
      <c r="APM456" s="68" t="s">
        <v>93</v>
      </c>
      <c r="APN456" s="68" t="s">
        <v>93</v>
      </c>
      <c r="APO456" s="68" t="s">
        <v>93</v>
      </c>
      <c r="APP456" s="68" t="s">
        <v>93</v>
      </c>
      <c r="APQ456" s="68" t="s">
        <v>93</v>
      </c>
      <c r="APR456" s="68" t="s">
        <v>93</v>
      </c>
      <c r="APS456" s="68" t="s">
        <v>93</v>
      </c>
      <c r="APT456" s="68" t="s">
        <v>93</v>
      </c>
      <c r="APU456" s="68" t="s">
        <v>93</v>
      </c>
      <c r="APV456" s="68" t="s">
        <v>93</v>
      </c>
      <c r="APW456" s="68" t="s">
        <v>93</v>
      </c>
      <c r="APX456" s="68" t="s">
        <v>93</v>
      </c>
      <c r="APY456" s="68" t="s">
        <v>93</v>
      </c>
      <c r="APZ456" s="68" t="s">
        <v>93</v>
      </c>
      <c r="AQA456" s="68" t="s">
        <v>93</v>
      </c>
      <c r="AQB456" s="68" t="s">
        <v>93</v>
      </c>
      <c r="AQC456" s="68" t="s">
        <v>93</v>
      </c>
      <c r="AQD456" s="68" t="s">
        <v>93</v>
      </c>
      <c r="AQE456" s="68" t="s">
        <v>93</v>
      </c>
      <c r="AQF456" s="68" t="s">
        <v>93</v>
      </c>
      <c r="AQG456" s="68" t="s">
        <v>93</v>
      </c>
      <c r="AQH456" s="68" t="s">
        <v>93</v>
      </c>
      <c r="AQI456" s="68" t="s">
        <v>93</v>
      </c>
      <c r="AQJ456" s="68" t="s">
        <v>93</v>
      </c>
      <c r="AQK456" s="68" t="s">
        <v>93</v>
      </c>
      <c r="AQL456" s="68" t="s">
        <v>93</v>
      </c>
      <c r="AQM456" s="68" t="s">
        <v>93</v>
      </c>
      <c r="AQN456" s="68" t="s">
        <v>93</v>
      </c>
      <c r="AQO456" s="68" t="s">
        <v>93</v>
      </c>
      <c r="AQP456" s="68" t="s">
        <v>93</v>
      </c>
      <c r="AQQ456" s="68" t="s">
        <v>93</v>
      </c>
      <c r="AQR456" s="68" t="s">
        <v>93</v>
      </c>
      <c r="AQS456" s="68" t="s">
        <v>93</v>
      </c>
      <c r="AQT456" s="68" t="s">
        <v>93</v>
      </c>
      <c r="AQU456" s="68" t="s">
        <v>93</v>
      </c>
      <c r="AQV456" s="68" t="s">
        <v>93</v>
      </c>
      <c r="AQW456" s="68" t="s">
        <v>93</v>
      </c>
      <c r="AQX456" s="68" t="s">
        <v>93</v>
      </c>
      <c r="AQY456" s="68" t="s">
        <v>93</v>
      </c>
      <c r="AQZ456" s="68" t="s">
        <v>93</v>
      </c>
      <c r="ARA456" s="68" t="s">
        <v>93</v>
      </c>
      <c r="ARB456" s="68" t="s">
        <v>93</v>
      </c>
      <c r="ARC456" s="68" t="s">
        <v>93</v>
      </c>
      <c r="ARD456" s="68" t="s">
        <v>93</v>
      </c>
      <c r="ARE456" s="68" t="s">
        <v>93</v>
      </c>
      <c r="ARF456" s="68" t="s">
        <v>93</v>
      </c>
      <c r="ARG456" s="68" t="s">
        <v>93</v>
      </c>
      <c r="ARH456" s="68" t="s">
        <v>93</v>
      </c>
      <c r="ARI456" s="68" t="s">
        <v>93</v>
      </c>
      <c r="ARJ456" s="68" t="s">
        <v>93</v>
      </c>
      <c r="ARK456" s="68" t="s">
        <v>93</v>
      </c>
      <c r="ARL456" s="68" t="s">
        <v>93</v>
      </c>
      <c r="ARM456" s="68" t="s">
        <v>93</v>
      </c>
      <c r="ARN456" s="68" t="s">
        <v>93</v>
      </c>
      <c r="ARO456" s="68" t="s">
        <v>93</v>
      </c>
      <c r="ARP456" s="68" t="s">
        <v>93</v>
      </c>
      <c r="ARQ456" s="68" t="s">
        <v>93</v>
      </c>
      <c r="ARR456" s="68" t="s">
        <v>93</v>
      </c>
      <c r="ARS456" s="68" t="s">
        <v>93</v>
      </c>
      <c r="ART456" s="68" t="s">
        <v>93</v>
      </c>
      <c r="ARU456" s="68" t="s">
        <v>93</v>
      </c>
      <c r="ARV456" s="68" t="s">
        <v>93</v>
      </c>
      <c r="ARW456" s="68" t="s">
        <v>93</v>
      </c>
      <c r="ARX456" s="68" t="s">
        <v>93</v>
      </c>
      <c r="ARY456" s="68" t="s">
        <v>93</v>
      </c>
      <c r="ARZ456" s="68" t="s">
        <v>93</v>
      </c>
      <c r="ASA456" s="68" t="s">
        <v>93</v>
      </c>
      <c r="ASB456" s="68" t="s">
        <v>93</v>
      </c>
      <c r="ASC456" s="68" t="s">
        <v>93</v>
      </c>
      <c r="ASD456" s="68" t="s">
        <v>93</v>
      </c>
      <c r="ASE456" s="68" t="s">
        <v>93</v>
      </c>
      <c r="ASF456" s="68" t="s">
        <v>93</v>
      </c>
      <c r="ASG456" s="68" t="s">
        <v>93</v>
      </c>
      <c r="ASH456" s="68" t="s">
        <v>93</v>
      </c>
      <c r="ASI456" s="68" t="s">
        <v>93</v>
      </c>
      <c r="ASJ456" s="68" t="s">
        <v>93</v>
      </c>
      <c r="ASK456" s="68" t="s">
        <v>93</v>
      </c>
      <c r="ASL456" s="68" t="s">
        <v>93</v>
      </c>
      <c r="ASM456" s="68" t="s">
        <v>93</v>
      </c>
      <c r="ASN456" s="68" t="s">
        <v>93</v>
      </c>
      <c r="ASO456" s="68" t="s">
        <v>93</v>
      </c>
      <c r="ASP456" s="68" t="s">
        <v>93</v>
      </c>
      <c r="ASQ456" s="68" t="s">
        <v>93</v>
      </c>
      <c r="ASR456" s="68" t="s">
        <v>93</v>
      </c>
      <c r="ASS456" s="68" t="s">
        <v>93</v>
      </c>
      <c r="AST456" s="68" t="s">
        <v>93</v>
      </c>
      <c r="ASU456" s="68" t="s">
        <v>93</v>
      </c>
      <c r="ASV456" s="68" t="s">
        <v>93</v>
      </c>
      <c r="ASW456" s="68" t="s">
        <v>93</v>
      </c>
      <c r="ASX456" s="68" t="s">
        <v>93</v>
      </c>
      <c r="ASY456" s="68" t="s">
        <v>93</v>
      </c>
      <c r="ASZ456" s="68" t="s">
        <v>93</v>
      </c>
      <c r="ATA456" s="68" t="s">
        <v>93</v>
      </c>
      <c r="ATB456" s="68" t="s">
        <v>93</v>
      </c>
      <c r="ATC456" s="68" t="s">
        <v>93</v>
      </c>
      <c r="ATD456" s="68" t="s">
        <v>93</v>
      </c>
      <c r="ATE456" s="68" t="s">
        <v>93</v>
      </c>
      <c r="ATF456" s="68" t="s">
        <v>93</v>
      </c>
      <c r="ATG456" s="68" t="s">
        <v>93</v>
      </c>
      <c r="ATH456" s="68" t="s">
        <v>93</v>
      </c>
      <c r="ATI456" s="68" t="s">
        <v>93</v>
      </c>
      <c r="ATJ456" s="68" t="s">
        <v>93</v>
      </c>
      <c r="ATK456" s="68" t="s">
        <v>93</v>
      </c>
      <c r="ATL456" s="68" t="s">
        <v>93</v>
      </c>
      <c r="ATM456" s="68" t="s">
        <v>93</v>
      </c>
      <c r="ATN456" s="68" t="s">
        <v>93</v>
      </c>
      <c r="ATO456" s="68" t="s">
        <v>93</v>
      </c>
      <c r="ATP456" s="68" t="s">
        <v>93</v>
      </c>
      <c r="ATQ456" s="68" t="s">
        <v>93</v>
      </c>
      <c r="ATR456" s="68" t="s">
        <v>93</v>
      </c>
      <c r="ATS456" s="68" t="s">
        <v>93</v>
      </c>
      <c r="ATT456" s="68" t="s">
        <v>93</v>
      </c>
      <c r="ATU456" s="68" t="s">
        <v>93</v>
      </c>
      <c r="ATV456" s="68" t="s">
        <v>93</v>
      </c>
      <c r="ATW456" s="68" t="s">
        <v>93</v>
      </c>
      <c r="ATX456" s="68" t="s">
        <v>93</v>
      </c>
      <c r="ATY456" s="68" t="s">
        <v>93</v>
      </c>
      <c r="ATZ456" s="68" t="s">
        <v>93</v>
      </c>
      <c r="AUA456" s="68" t="s">
        <v>93</v>
      </c>
      <c r="AUB456" s="68" t="s">
        <v>93</v>
      </c>
      <c r="AUC456" s="68" t="s">
        <v>93</v>
      </c>
      <c r="AUD456" s="68" t="s">
        <v>93</v>
      </c>
      <c r="AUE456" s="68" t="s">
        <v>93</v>
      </c>
      <c r="AUF456" s="68" t="s">
        <v>93</v>
      </c>
      <c r="AUG456" s="68" t="s">
        <v>93</v>
      </c>
      <c r="AUH456" s="68" t="s">
        <v>93</v>
      </c>
      <c r="AUI456" s="68" t="s">
        <v>93</v>
      </c>
      <c r="AUJ456" s="68" t="s">
        <v>93</v>
      </c>
      <c r="AUK456" s="68" t="s">
        <v>93</v>
      </c>
      <c r="AUL456" s="68" t="s">
        <v>93</v>
      </c>
      <c r="AUM456" s="68" t="s">
        <v>93</v>
      </c>
      <c r="AUN456" s="68" t="s">
        <v>93</v>
      </c>
      <c r="AUO456" s="68" t="s">
        <v>93</v>
      </c>
      <c r="AUP456" s="68" t="s">
        <v>93</v>
      </c>
      <c r="AUQ456" s="68" t="s">
        <v>93</v>
      </c>
      <c r="AUR456" s="68" t="s">
        <v>93</v>
      </c>
      <c r="AUS456" s="68" t="s">
        <v>93</v>
      </c>
      <c r="AUT456" s="68" t="s">
        <v>93</v>
      </c>
      <c r="AUU456" s="68" t="s">
        <v>93</v>
      </c>
      <c r="AUV456" s="68" t="s">
        <v>93</v>
      </c>
      <c r="AUW456" s="68" t="s">
        <v>93</v>
      </c>
      <c r="AUX456" s="68" t="s">
        <v>93</v>
      </c>
      <c r="AUY456" s="68" t="s">
        <v>93</v>
      </c>
      <c r="AUZ456" s="68" t="s">
        <v>93</v>
      </c>
      <c r="AVA456" s="68" t="s">
        <v>93</v>
      </c>
      <c r="AVB456" s="68" t="s">
        <v>93</v>
      </c>
      <c r="AVC456" s="68" t="s">
        <v>93</v>
      </c>
      <c r="AVD456" s="68" t="s">
        <v>93</v>
      </c>
      <c r="AVE456" s="68" t="s">
        <v>93</v>
      </c>
      <c r="AVF456" s="68" t="s">
        <v>93</v>
      </c>
      <c r="AVG456" s="68" t="s">
        <v>93</v>
      </c>
      <c r="AVH456" s="68" t="s">
        <v>93</v>
      </c>
      <c r="AVI456" s="68" t="s">
        <v>93</v>
      </c>
      <c r="AVJ456" s="68" t="s">
        <v>93</v>
      </c>
      <c r="AVK456" s="68" t="s">
        <v>93</v>
      </c>
      <c r="AVL456" s="68" t="s">
        <v>93</v>
      </c>
      <c r="AVM456" s="68" t="s">
        <v>93</v>
      </c>
      <c r="AVN456" s="68" t="s">
        <v>93</v>
      </c>
      <c r="AVO456" s="68" t="s">
        <v>93</v>
      </c>
      <c r="AVP456" s="68" t="s">
        <v>93</v>
      </c>
      <c r="AVQ456" s="68" t="s">
        <v>93</v>
      </c>
      <c r="AVR456" s="68" t="s">
        <v>93</v>
      </c>
      <c r="AVS456" s="68" t="s">
        <v>93</v>
      </c>
      <c r="AVT456" s="68" t="s">
        <v>93</v>
      </c>
      <c r="AVU456" s="68" t="s">
        <v>93</v>
      </c>
      <c r="AVV456" s="68" t="s">
        <v>93</v>
      </c>
      <c r="AVW456" s="68" t="s">
        <v>93</v>
      </c>
      <c r="AVX456" s="68" t="s">
        <v>93</v>
      </c>
      <c r="AVY456" s="68" t="s">
        <v>93</v>
      </c>
      <c r="AVZ456" s="68" t="s">
        <v>93</v>
      </c>
      <c r="AWA456" s="68" t="s">
        <v>93</v>
      </c>
      <c r="AWB456" s="68" t="s">
        <v>93</v>
      </c>
      <c r="AWC456" s="68" t="s">
        <v>93</v>
      </c>
      <c r="AWD456" s="68" t="s">
        <v>93</v>
      </c>
      <c r="AWE456" s="68" t="s">
        <v>93</v>
      </c>
      <c r="AWF456" s="68" t="s">
        <v>93</v>
      </c>
      <c r="AWG456" s="68" t="s">
        <v>93</v>
      </c>
      <c r="AWH456" s="68" t="s">
        <v>93</v>
      </c>
      <c r="AWI456" s="68" t="s">
        <v>93</v>
      </c>
      <c r="AWJ456" s="68" t="s">
        <v>93</v>
      </c>
      <c r="AWK456" s="68" t="s">
        <v>93</v>
      </c>
      <c r="AWL456" s="68" t="s">
        <v>93</v>
      </c>
      <c r="AWM456" s="68" t="s">
        <v>93</v>
      </c>
      <c r="AWN456" s="68" t="s">
        <v>93</v>
      </c>
      <c r="AWO456" s="68" t="s">
        <v>93</v>
      </c>
      <c r="AWP456" s="68" t="s">
        <v>93</v>
      </c>
      <c r="AWQ456" s="68" t="s">
        <v>93</v>
      </c>
      <c r="AWR456" s="68" t="s">
        <v>93</v>
      </c>
      <c r="AWS456" s="68" t="s">
        <v>93</v>
      </c>
      <c r="AWT456" s="68" t="s">
        <v>93</v>
      </c>
      <c r="AWU456" s="68" t="s">
        <v>93</v>
      </c>
      <c r="AWV456" s="68" t="s">
        <v>93</v>
      </c>
      <c r="AWW456" s="68" t="s">
        <v>93</v>
      </c>
      <c r="AWX456" s="68" t="s">
        <v>93</v>
      </c>
      <c r="AWY456" s="68" t="s">
        <v>93</v>
      </c>
      <c r="AWZ456" s="68" t="s">
        <v>93</v>
      </c>
      <c r="AXA456" s="68" t="s">
        <v>93</v>
      </c>
      <c r="AXB456" s="68" t="s">
        <v>93</v>
      </c>
      <c r="AXC456" s="68" t="s">
        <v>93</v>
      </c>
      <c r="AXD456" s="68" t="s">
        <v>93</v>
      </c>
      <c r="AXE456" s="68" t="s">
        <v>93</v>
      </c>
      <c r="AXF456" s="68" t="s">
        <v>93</v>
      </c>
      <c r="AXG456" s="68" t="s">
        <v>93</v>
      </c>
      <c r="AXH456" s="68" t="s">
        <v>93</v>
      </c>
      <c r="AXI456" s="68" t="s">
        <v>93</v>
      </c>
      <c r="AXJ456" s="68" t="s">
        <v>93</v>
      </c>
      <c r="AXK456" s="68" t="s">
        <v>93</v>
      </c>
      <c r="AXL456" s="68" t="s">
        <v>93</v>
      </c>
      <c r="AXM456" s="68" t="s">
        <v>93</v>
      </c>
      <c r="AXN456" s="68" t="s">
        <v>93</v>
      </c>
      <c r="AXO456" s="68" t="s">
        <v>93</v>
      </c>
      <c r="AXP456" s="68" t="s">
        <v>93</v>
      </c>
      <c r="AXQ456" s="68" t="s">
        <v>93</v>
      </c>
      <c r="AXR456" s="68" t="s">
        <v>93</v>
      </c>
      <c r="AXS456" s="68" t="s">
        <v>93</v>
      </c>
      <c r="AXT456" s="68" t="s">
        <v>93</v>
      </c>
      <c r="AXU456" s="68" t="s">
        <v>93</v>
      </c>
      <c r="AXV456" s="68" t="s">
        <v>93</v>
      </c>
      <c r="AXW456" s="68" t="s">
        <v>93</v>
      </c>
      <c r="AXX456" s="68" t="s">
        <v>93</v>
      </c>
      <c r="AXY456" s="68" t="s">
        <v>93</v>
      </c>
      <c r="AXZ456" s="68" t="s">
        <v>93</v>
      </c>
      <c r="AYA456" s="68" t="s">
        <v>93</v>
      </c>
      <c r="AYB456" s="68" t="s">
        <v>93</v>
      </c>
      <c r="AYC456" s="68" t="s">
        <v>93</v>
      </c>
      <c r="AYD456" s="68" t="s">
        <v>93</v>
      </c>
      <c r="AYE456" s="68" t="s">
        <v>93</v>
      </c>
      <c r="AYF456" s="68" t="s">
        <v>93</v>
      </c>
      <c r="AYG456" s="68" t="s">
        <v>93</v>
      </c>
      <c r="AYH456" s="68" t="s">
        <v>93</v>
      </c>
      <c r="AYI456" s="68" t="s">
        <v>93</v>
      </c>
      <c r="AYJ456" s="68" t="s">
        <v>93</v>
      </c>
      <c r="AYK456" s="68" t="s">
        <v>93</v>
      </c>
      <c r="AYL456" s="68" t="s">
        <v>93</v>
      </c>
      <c r="AYM456" s="68" t="s">
        <v>93</v>
      </c>
      <c r="AYN456" s="68" t="s">
        <v>93</v>
      </c>
      <c r="AYO456" s="68" t="s">
        <v>93</v>
      </c>
      <c r="AYP456" s="68" t="s">
        <v>93</v>
      </c>
      <c r="AYQ456" s="68" t="s">
        <v>93</v>
      </c>
      <c r="AYR456" s="68" t="s">
        <v>93</v>
      </c>
      <c r="AYS456" s="68" t="s">
        <v>93</v>
      </c>
      <c r="AYT456" s="68" t="s">
        <v>93</v>
      </c>
      <c r="AYU456" s="68" t="s">
        <v>93</v>
      </c>
      <c r="AYV456" s="68" t="s">
        <v>93</v>
      </c>
      <c r="AYW456" s="68" t="s">
        <v>93</v>
      </c>
      <c r="AYX456" s="68" t="s">
        <v>93</v>
      </c>
      <c r="AYY456" s="68" t="s">
        <v>93</v>
      </c>
      <c r="AYZ456" s="68" t="s">
        <v>93</v>
      </c>
      <c r="AZA456" s="68" t="s">
        <v>93</v>
      </c>
      <c r="AZB456" s="68" t="s">
        <v>93</v>
      </c>
      <c r="AZC456" s="68" t="s">
        <v>93</v>
      </c>
      <c r="AZD456" s="68" t="s">
        <v>93</v>
      </c>
      <c r="AZE456" s="68" t="s">
        <v>93</v>
      </c>
      <c r="AZF456" s="68" t="s">
        <v>93</v>
      </c>
      <c r="AZG456" s="68" t="s">
        <v>93</v>
      </c>
      <c r="AZH456" s="68" t="s">
        <v>93</v>
      </c>
      <c r="AZI456" s="68" t="s">
        <v>93</v>
      </c>
      <c r="AZJ456" s="68" t="s">
        <v>93</v>
      </c>
      <c r="AZK456" s="68" t="s">
        <v>93</v>
      </c>
      <c r="AZL456" s="68" t="s">
        <v>93</v>
      </c>
      <c r="AZM456" s="68" t="s">
        <v>93</v>
      </c>
      <c r="AZN456" s="68" t="s">
        <v>93</v>
      </c>
      <c r="AZO456" s="68" t="s">
        <v>93</v>
      </c>
      <c r="AZP456" s="68" t="s">
        <v>93</v>
      </c>
      <c r="AZQ456" s="68" t="s">
        <v>93</v>
      </c>
      <c r="AZR456" s="68" t="s">
        <v>93</v>
      </c>
      <c r="AZS456" s="68" t="s">
        <v>93</v>
      </c>
      <c r="AZT456" s="68" t="s">
        <v>93</v>
      </c>
      <c r="AZU456" s="68" t="s">
        <v>93</v>
      </c>
      <c r="AZV456" s="68" t="s">
        <v>93</v>
      </c>
      <c r="AZW456" s="68" t="s">
        <v>93</v>
      </c>
      <c r="AZX456" s="68" t="s">
        <v>93</v>
      </c>
      <c r="AZY456" s="68" t="s">
        <v>93</v>
      </c>
      <c r="AZZ456" s="68" t="s">
        <v>93</v>
      </c>
      <c r="BAA456" s="68" t="s">
        <v>93</v>
      </c>
      <c r="BAB456" s="68" t="s">
        <v>93</v>
      </c>
      <c r="BAC456" s="68" t="s">
        <v>93</v>
      </c>
      <c r="BAD456" s="68" t="s">
        <v>93</v>
      </c>
      <c r="BAE456" s="68" t="s">
        <v>93</v>
      </c>
      <c r="BAF456" s="68" t="s">
        <v>93</v>
      </c>
      <c r="BAG456" s="68" t="s">
        <v>93</v>
      </c>
      <c r="BAH456" s="68" t="s">
        <v>93</v>
      </c>
      <c r="BAI456" s="68" t="s">
        <v>93</v>
      </c>
      <c r="BAJ456" s="68" t="s">
        <v>93</v>
      </c>
      <c r="BAK456" s="68" t="s">
        <v>93</v>
      </c>
      <c r="BAL456" s="68" t="s">
        <v>93</v>
      </c>
      <c r="BAM456" s="68" t="s">
        <v>93</v>
      </c>
      <c r="BAN456" s="68" t="s">
        <v>93</v>
      </c>
      <c r="BAO456" s="68" t="s">
        <v>93</v>
      </c>
      <c r="BAP456" s="68" t="s">
        <v>93</v>
      </c>
      <c r="BAQ456" s="68" t="s">
        <v>93</v>
      </c>
      <c r="BAR456" s="68" t="s">
        <v>93</v>
      </c>
      <c r="BAS456" s="68" t="s">
        <v>93</v>
      </c>
      <c r="BAT456" s="68" t="s">
        <v>93</v>
      </c>
      <c r="BAU456" s="68" t="s">
        <v>93</v>
      </c>
      <c r="BAV456" s="68" t="s">
        <v>93</v>
      </c>
      <c r="BAW456" s="68" t="s">
        <v>93</v>
      </c>
      <c r="BAX456" s="68" t="s">
        <v>93</v>
      </c>
      <c r="BAY456" s="68" t="s">
        <v>93</v>
      </c>
      <c r="BAZ456" s="68" t="s">
        <v>93</v>
      </c>
      <c r="BBA456" s="68" t="s">
        <v>93</v>
      </c>
      <c r="BBB456" s="68" t="s">
        <v>93</v>
      </c>
      <c r="BBC456" s="68" t="s">
        <v>93</v>
      </c>
      <c r="BBD456" s="68" t="s">
        <v>93</v>
      </c>
      <c r="BBE456" s="68" t="s">
        <v>93</v>
      </c>
      <c r="BBF456" s="68" t="s">
        <v>93</v>
      </c>
      <c r="BBG456" s="68" t="s">
        <v>93</v>
      </c>
      <c r="BBH456" s="68" t="s">
        <v>93</v>
      </c>
      <c r="BBI456" s="68" t="s">
        <v>93</v>
      </c>
      <c r="BBJ456" s="68" t="s">
        <v>93</v>
      </c>
      <c r="BBK456" s="68" t="s">
        <v>93</v>
      </c>
      <c r="BBL456" s="68" t="s">
        <v>93</v>
      </c>
      <c r="BBM456" s="68" t="s">
        <v>93</v>
      </c>
      <c r="BBN456" s="68" t="s">
        <v>93</v>
      </c>
      <c r="BBO456" s="68" t="s">
        <v>93</v>
      </c>
      <c r="BBP456" s="68" t="s">
        <v>93</v>
      </c>
      <c r="BBQ456" s="68" t="s">
        <v>93</v>
      </c>
      <c r="BBR456" s="68" t="s">
        <v>93</v>
      </c>
      <c r="BBS456" s="68" t="s">
        <v>93</v>
      </c>
      <c r="BBT456" s="68" t="s">
        <v>93</v>
      </c>
      <c r="BBU456" s="68" t="s">
        <v>93</v>
      </c>
      <c r="BBV456" s="68" t="s">
        <v>93</v>
      </c>
      <c r="BBW456" s="68" t="s">
        <v>93</v>
      </c>
      <c r="BBX456" s="68" t="s">
        <v>93</v>
      </c>
      <c r="BBY456" s="68" t="s">
        <v>93</v>
      </c>
      <c r="BBZ456" s="68" t="s">
        <v>93</v>
      </c>
      <c r="BCA456" s="68" t="s">
        <v>93</v>
      </c>
      <c r="BCB456" s="68" t="s">
        <v>93</v>
      </c>
      <c r="BCC456" s="68" t="s">
        <v>93</v>
      </c>
      <c r="BCD456" s="68" t="s">
        <v>93</v>
      </c>
      <c r="BCE456" s="68" t="s">
        <v>93</v>
      </c>
      <c r="BCF456" s="68" t="s">
        <v>93</v>
      </c>
      <c r="BCG456" s="68" t="s">
        <v>93</v>
      </c>
      <c r="BCH456" s="68" t="s">
        <v>93</v>
      </c>
      <c r="BCI456" s="68" t="s">
        <v>93</v>
      </c>
      <c r="BCJ456" s="68" t="s">
        <v>93</v>
      </c>
      <c r="BCK456" s="68" t="s">
        <v>93</v>
      </c>
      <c r="BCL456" s="68" t="s">
        <v>93</v>
      </c>
      <c r="BCM456" s="68" t="s">
        <v>93</v>
      </c>
      <c r="BCN456" s="68" t="s">
        <v>93</v>
      </c>
      <c r="BCO456" s="68" t="s">
        <v>93</v>
      </c>
      <c r="BCP456" s="68" t="s">
        <v>93</v>
      </c>
      <c r="BCQ456" s="68" t="s">
        <v>93</v>
      </c>
      <c r="BCR456" s="68" t="s">
        <v>93</v>
      </c>
      <c r="BCS456" s="68" t="s">
        <v>93</v>
      </c>
      <c r="BCT456" s="68" t="s">
        <v>93</v>
      </c>
      <c r="BCU456" s="68" t="s">
        <v>93</v>
      </c>
      <c r="BCV456" s="68" t="s">
        <v>93</v>
      </c>
      <c r="BCW456" s="68" t="s">
        <v>93</v>
      </c>
      <c r="BCX456" s="68" t="s">
        <v>93</v>
      </c>
      <c r="BCY456" s="68" t="s">
        <v>93</v>
      </c>
      <c r="BCZ456" s="68" t="s">
        <v>93</v>
      </c>
      <c r="BDA456" s="68" t="s">
        <v>93</v>
      </c>
      <c r="BDB456" s="68" t="s">
        <v>93</v>
      </c>
      <c r="BDC456" s="68" t="s">
        <v>93</v>
      </c>
      <c r="BDD456" s="68" t="s">
        <v>93</v>
      </c>
      <c r="BDE456" s="68" t="s">
        <v>93</v>
      </c>
      <c r="BDF456" s="68" t="s">
        <v>93</v>
      </c>
      <c r="BDG456" s="68" t="s">
        <v>93</v>
      </c>
      <c r="BDH456" s="68" t="s">
        <v>93</v>
      </c>
      <c r="BDI456" s="68" t="s">
        <v>93</v>
      </c>
      <c r="BDJ456" s="68" t="s">
        <v>93</v>
      </c>
      <c r="BDK456" s="68" t="s">
        <v>93</v>
      </c>
      <c r="BDL456" s="68" t="s">
        <v>93</v>
      </c>
      <c r="BDM456" s="68" t="s">
        <v>93</v>
      </c>
      <c r="BDN456" s="68" t="s">
        <v>93</v>
      </c>
      <c r="BDO456" s="68" t="s">
        <v>93</v>
      </c>
      <c r="BDP456" s="68" t="s">
        <v>93</v>
      </c>
      <c r="BDQ456" s="68" t="s">
        <v>93</v>
      </c>
      <c r="BDR456" s="68" t="s">
        <v>93</v>
      </c>
      <c r="BDS456" s="68" t="s">
        <v>93</v>
      </c>
      <c r="BDT456" s="68" t="s">
        <v>93</v>
      </c>
      <c r="BDU456" s="68" t="s">
        <v>93</v>
      </c>
      <c r="BDV456" s="68" t="s">
        <v>93</v>
      </c>
      <c r="BDW456" s="68" t="s">
        <v>93</v>
      </c>
      <c r="BDX456" s="68" t="s">
        <v>93</v>
      </c>
      <c r="BDY456" s="68" t="s">
        <v>93</v>
      </c>
      <c r="BDZ456" s="68" t="s">
        <v>93</v>
      </c>
      <c r="BEA456" s="68" t="s">
        <v>93</v>
      </c>
      <c r="BEB456" s="68" t="s">
        <v>93</v>
      </c>
      <c r="BEC456" s="68" t="s">
        <v>93</v>
      </c>
      <c r="BED456" s="68" t="s">
        <v>93</v>
      </c>
      <c r="BEE456" s="68" t="s">
        <v>93</v>
      </c>
      <c r="BEF456" s="68" t="s">
        <v>93</v>
      </c>
      <c r="BEG456" s="68" t="s">
        <v>93</v>
      </c>
      <c r="BEH456" s="68" t="s">
        <v>93</v>
      </c>
      <c r="BEI456" s="68" t="s">
        <v>93</v>
      </c>
      <c r="BEJ456" s="68" t="s">
        <v>93</v>
      </c>
      <c r="BEK456" s="68" t="s">
        <v>93</v>
      </c>
      <c r="BEL456" s="68" t="s">
        <v>93</v>
      </c>
      <c r="BEM456" s="68" t="s">
        <v>93</v>
      </c>
      <c r="BEN456" s="68" t="s">
        <v>93</v>
      </c>
      <c r="BEO456" s="68" t="s">
        <v>93</v>
      </c>
      <c r="BEP456" s="68" t="s">
        <v>93</v>
      </c>
      <c r="BEQ456" s="68" t="s">
        <v>93</v>
      </c>
      <c r="BER456" s="68" t="s">
        <v>93</v>
      </c>
      <c r="BES456" s="68" t="s">
        <v>93</v>
      </c>
      <c r="BET456" s="68" t="s">
        <v>93</v>
      </c>
      <c r="BEU456" s="68" t="s">
        <v>93</v>
      </c>
      <c r="BEV456" s="68" t="s">
        <v>93</v>
      </c>
      <c r="BEW456" s="68" t="s">
        <v>93</v>
      </c>
      <c r="BEX456" s="68" t="s">
        <v>93</v>
      </c>
      <c r="BEY456" s="68" t="s">
        <v>93</v>
      </c>
      <c r="BEZ456" s="68" t="s">
        <v>93</v>
      </c>
      <c r="BFA456" s="68" t="s">
        <v>93</v>
      </c>
      <c r="BFB456" s="68" t="s">
        <v>93</v>
      </c>
      <c r="BFC456" s="68" t="s">
        <v>93</v>
      </c>
      <c r="BFD456" s="68" t="s">
        <v>93</v>
      </c>
      <c r="BFE456" s="68" t="s">
        <v>93</v>
      </c>
      <c r="BFF456" s="68" t="s">
        <v>93</v>
      </c>
      <c r="BFG456" s="68" t="s">
        <v>93</v>
      </c>
      <c r="BFH456" s="68" t="s">
        <v>93</v>
      </c>
      <c r="BFI456" s="68" t="s">
        <v>93</v>
      </c>
      <c r="BFJ456" s="68" t="s">
        <v>93</v>
      </c>
      <c r="BFK456" s="68" t="s">
        <v>93</v>
      </c>
      <c r="BFL456" s="68" t="s">
        <v>93</v>
      </c>
      <c r="BFM456" s="68" t="s">
        <v>93</v>
      </c>
      <c r="BFN456" s="68" t="s">
        <v>93</v>
      </c>
      <c r="BFO456" s="68" t="s">
        <v>93</v>
      </c>
      <c r="BFP456" s="68" t="s">
        <v>93</v>
      </c>
      <c r="BFQ456" s="68" t="s">
        <v>93</v>
      </c>
      <c r="BFR456" s="68" t="s">
        <v>93</v>
      </c>
      <c r="BFS456" s="68" t="s">
        <v>93</v>
      </c>
      <c r="BFT456" s="68" t="s">
        <v>93</v>
      </c>
      <c r="BFU456" s="68" t="s">
        <v>93</v>
      </c>
      <c r="BFV456" s="68" t="s">
        <v>93</v>
      </c>
      <c r="BFW456" s="68" t="s">
        <v>93</v>
      </c>
      <c r="BFX456" s="68" t="s">
        <v>93</v>
      </c>
      <c r="BFY456" s="68" t="s">
        <v>93</v>
      </c>
      <c r="BFZ456" s="68" t="s">
        <v>93</v>
      </c>
      <c r="BGA456" s="68" t="s">
        <v>93</v>
      </c>
      <c r="BGB456" s="68" t="s">
        <v>93</v>
      </c>
      <c r="BGC456" s="68" t="s">
        <v>93</v>
      </c>
      <c r="BGD456" s="68" t="s">
        <v>93</v>
      </c>
      <c r="BGE456" s="68" t="s">
        <v>93</v>
      </c>
      <c r="BGF456" s="68" t="s">
        <v>93</v>
      </c>
      <c r="BGG456" s="68" t="s">
        <v>93</v>
      </c>
      <c r="BGH456" s="68" t="s">
        <v>93</v>
      </c>
      <c r="BGI456" s="68" t="s">
        <v>93</v>
      </c>
      <c r="BGJ456" s="68" t="s">
        <v>93</v>
      </c>
      <c r="BGK456" s="68" t="s">
        <v>93</v>
      </c>
      <c r="BGL456" s="68" t="s">
        <v>93</v>
      </c>
      <c r="BGM456" s="68" t="s">
        <v>93</v>
      </c>
      <c r="BGN456" s="68" t="s">
        <v>93</v>
      </c>
      <c r="BGO456" s="68" t="s">
        <v>93</v>
      </c>
      <c r="BGP456" s="68" t="s">
        <v>93</v>
      </c>
      <c r="BGQ456" s="68" t="s">
        <v>93</v>
      </c>
      <c r="BGR456" s="68" t="s">
        <v>93</v>
      </c>
      <c r="BGS456" s="68" t="s">
        <v>93</v>
      </c>
      <c r="BGT456" s="68" t="s">
        <v>93</v>
      </c>
      <c r="BGU456" s="68" t="s">
        <v>93</v>
      </c>
      <c r="BGV456" s="68" t="s">
        <v>93</v>
      </c>
      <c r="BGW456" s="68" t="s">
        <v>93</v>
      </c>
      <c r="BGX456" s="68" t="s">
        <v>93</v>
      </c>
      <c r="BGY456" s="68" t="s">
        <v>93</v>
      </c>
      <c r="BGZ456" s="68" t="s">
        <v>93</v>
      </c>
      <c r="BHA456" s="68" t="s">
        <v>93</v>
      </c>
      <c r="BHB456" s="68" t="s">
        <v>93</v>
      </c>
      <c r="BHC456" s="68" t="s">
        <v>93</v>
      </c>
      <c r="BHD456" s="68" t="s">
        <v>93</v>
      </c>
      <c r="BHE456" s="68" t="s">
        <v>93</v>
      </c>
      <c r="BHF456" s="68" t="s">
        <v>93</v>
      </c>
      <c r="BHG456" s="68" t="s">
        <v>93</v>
      </c>
      <c r="BHH456" s="68" t="s">
        <v>93</v>
      </c>
      <c r="BHI456" s="68" t="s">
        <v>93</v>
      </c>
      <c r="BHJ456" s="68" t="s">
        <v>93</v>
      </c>
      <c r="BHK456" s="68" t="s">
        <v>93</v>
      </c>
      <c r="BHL456" s="68" t="s">
        <v>93</v>
      </c>
      <c r="BHM456" s="68" t="s">
        <v>93</v>
      </c>
      <c r="BHN456" s="68" t="s">
        <v>93</v>
      </c>
      <c r="BHO456" s="68" t="s">
        <v>93</v>
      </c>
      <c r="BHP456" s="68" t="s">
        <v>93</v>
      </c>
      <c r="BHQ456" s="68" t="s">
        <v>93</v>
      </c>
      <c r="BHR456" s="68" t="s">
        <v>93</v>
      </c>
      <c r="BHS456" s="68" t="s">
        <v>93</v>
      </c>
      <c r="BHT456" s="68" t="s">
        <v>93</v>
      </c>
      <c r="BHU456" s="68" t="s">
        <v>93</v>
      </c>
      <c r="BHV456" s="68" t="s">
        <v>93</v>
      </c>
      <c r="BHW456" s="68" t="s">
        <v>93</v>
      </c>
      <c r="BHX456" s="68" t="s">
        <v>93</v>
      </c>
      <c r="BHY456" s="68" t="s">
        <v>93</v>
      </c>
      <c r="BHZ456" s="68" t="s">
        <v>93</v>
      </c>
      <c r="BIA456" s="68" t="s">
        <v>93</v>
      </c>
      <c r="BIB456" s="68" t="s">
        <v>93</v>
      </c>
      <c r="BIC456" s="68" t="s">
        <v>93</v>
      </c>
      <c r="BID456" s="68" t="s">
        <v>93</v>
      </c>
      <c r="BIE456" s="68" t="s">
        <v>93</v>
      </c>
      <c r="BIF456" s="68" t="s">
        <v>93</v>
      </c>
      <c r="BIG456" s="68" t="s">
        <v>93</v>
      </c>
      <c r="BIH456" s="68" t="s">
        <v>93</v>
      </c>
      <c r="BII456" s="68" t="s">
        <v>93</v>
      </c>
      <c r="BIJ456" s="68" t="s">
        <v>93</v>
      </c>
      <c r="BIK456" s="68" t="s">
        <v>93</v>
      </c>
      <c r="BIL456" s="68" t="s">
        <v>93</v>
      </c>
      <c r="BIM456" s="68" t="s">
        <v>93</v>
      </c>
      <c r="BIN456" s="68" t="s">
        <v>93</v>
      </c>
      <c r="BIO456" s="68" t="s">
        <v>93</v>
      </c>
      <c r="BIP456" s="68" t="s">
        <v>93</v>
      </c>
      <c r="BIQ456" s="68" t="s">
        <v>93</v>
      </c>
      <c r="BIR456" s="68" t="s">
        <v>93</v>
      </c>
      <c r="BIS456" s="68" t="s">
        <v>93</v>
      </c>
      <c r="BIT456" s="68" t="s">
        <v>93</v>
      </c>
      <c r="BIU456" s="68" t="s">
        <v>93</v>
      </c>
      <c r="BIV456" s="68" t="s">
        <v>93</v>
      </c>
      <c r="BIW456" s="68" t="s">
        <v>93</v>
      </c>
      <c r="BIX456" s="68" t="s">
        <v>93</v>
      </c>
      <c r="BIY456" s="68" t="s">
        <v>93</v>
      </c>
      <c r="BIZ456" s="68" t="s">
        <v>93</v>
      </c>
      <c r="BJA456" s="68" t="s">
        <v>93</v>
      </c>
      <c r="BJB456" s="68" t="s">
        <v>93</v>
      </c>
      <c r="BJC456" s="68" t="s">
        <v>93</v>
      </c>
      <c r="BJD456" s="68" t="s">
        <v>93</v>
      </c>
      <c r="BJE456" s="68" t="s">
        <v>93</v>
      </c>
      <c r="BJF456" s="68" t="s">
        <v>93</v>
      </c>
      <c r="BJG456" s="68" t="s">
        <v>93</v>
      </c>
      <c r="BJH456" s="68" t="s">
        <v>93</v>
      </c>
      <c r="BJI456" s="68" t="s">
        <v>93</v>
      </c>
      <c r="BJJ456" s="68" t="s">
        <v>93</v>
      </c>
      <c r="BJK456" s="68" t="s">
        <v>93</v>
      </c>
      <c r="BJL456" s="68" t="s">
        <v>93</v>
      </c>
      <c r="BJM456" s="68" t="s">
        <v>93</v>
      </c>
      <c r="BJN456" s="68" t="s">
        <v>93</v>
      </c>
      <c r="BJO456" s="68" t="s">
        <v>93</v>
      </c>
      <c r="BJP456" s="68" t="s">
        <v>93</v>
      </c>
      <c r="BJQ456" s="68" t="s">
        <v>93</v>
      </c>
      <c r="BJR456" s="68" t="s">
        <v>93</v>
      </c>
      <c r="BJS456" s="68" t="s">
        <v>93</v>
      </c>
      <c r="BJT456" s="68" t="s">
        <v>93</v>
      </c>
      <c r="BJU456" s="68" t="s">
        <v>93</v>
      </c>
      <c r="BJV456" s="68" t="s">
        <v>93</v>
      </c>
      <c r="BJW456" s="68" t="s">
        <v>93</v>
      </c>
      <c r="BJX456" s="68" t="s">
        <v>93</v>
      </c>
      <c r="BJY456" s="68" t="s">
        <v>93</v>
      </c>
      <c r="BJZ456" s="68" t="s">
        <v>93</v>
      </c>
      <c r="BKA456" s="68" t="s">
        <v>93</v>
      </c>
      <c r="BKB456" s="68" t="s">
        <v>93</v>
      </c>
      <c r="BKC456" s="68" t="s">
        <v>93</v>
      </c>
      <c r="BKD456" s="68" t="s">
        <v>93</v>
      </c>
      <c r="BKE456" s="68" t="s">
        <v>93</v>
      </c>
      <c r="BKF456" s="68" t="s">
        <v>93</v>
      </c>
      <c r="BKG456" s="68" t="s">
        <v>93</v>
      </c>
      <c r="BKH456" s="68" t="s">
        <v>93</v>
      </c>
      <c r="BKI456" s="68" t="s">
        <v>93</v>
      </c>
      <c r="BKJ456" s="68" t="s">
        <v>93</v>
      </c>
      <c r="BKK456" s="68" t="s">
        <v>93</v>
      </c>
      <c r="BKL456" s="68" t="s">
        <v>93</v>
      </c>
      <c r="BKM456" s="68" t="s">
        <v>93</v>
      </c>
      <c r="BKN456" s="68" t="s">
        <v>93</v>
      </c>
      <c r="BKO456" s="68" t="s">
        <v>93</v>
      </c>
      <c r="BKP456" s="68" t="s">
        <v>93</v>
      </c>
      <c r="BKQ456" s="68" t="s">
        <v>93</v>
      </c>
      <c r="BKR456" s="68" t="s">
        <v>93</v>
      </c>
      <c r="BKS456" s="68" t="s">
        <v>93</v>
      </c>
      <c r="BKT456" s="68" t="s">
        <v>93</v>
      </c>
      <c r="BKU456" s="68" t="s">
        <v>93</v>
      </c>
      <c r="BKV456" s="68" t="s">
        <v>93</v>
      </c>
      <c r="BKW456" s="68" t="s">
        <v>93</v>
      </c>
      <c r="BKX456" s="68" t="s">
        <v>93</v>
      </c>
      <c r="BKY456" s="68" t="s">
        <v>93</v>
      </c>
      <c r="BKZ456" s="68" t="s">
        <v>93</v>
      </c>
      <c r="BLA456" s="68" t="s">
        <v>93</v>
      </c>
      <c r="BLB456" s="68" t="s">
        <v>93</v>
      </c>
      <c r="BLC456" s="68" t="s">
        <v>93</v>
      </c>
      <c r="BLD456" s="68" t="s">
        <v>93</v>
      </c>
      <c r="BLE456" s="68" t="s">
        <v>93</v>
      </c>
      <c r="BLF456" s="68" t="s">
        <v>93</v>
      </c>
      <c r="BLG456" s="68" t="s">
        <v>93</v>
      </c>
      <c r="BLH456" s="68" t="s">
        <v>93</v>
      </c>
      <c r="BLI456" s="68" t="s">
        <v>93</v>
      </c>
      <c r="BLJ456" s="68" t="s">
        <v>93</v>
      </c>
      <c r="BLK456" s="68" t="s">
        <v>93</v>
      </c>
      <c r="BLL456" s="68" t="s">
        <v>93</v>
      </c>
      <c r="BLM456" s="68" t="s">
        <v>93</v>
      </c>
      <c r="BLN456" s="68" t="s">
        <v>93</v>
      </c>
      <c r="BLO456" s="68" t="s">
        <v>93</v>
      </c>
      <c r="BLP456" s="68" t="s">
        <v>93</v>
      </c>
      <c r="BLQ456" s="68" t="s">
        <v>93</v>
      </c>
      <c r="BLR456" s="68" t="s">
        <v>93</v>
      </c>
      <c r="BLS456" s="68" t="s">
        <v>93</v>
      </c>
      <c r="BLT456" s="68" t="s">
        <v>93</v>
      </c>
      <c r="BLU456" s="68" t="s">
        <v>93</v>
      </c>
      <c r="BLV456" s="68" t="s">
        <v>93</v>
      </c>
      <c r="BLW456" s="68" t="s">
        <v>93</v>
      </c>
      <c r="BLX456" s="68" t="s">
        <v>93</v>
      </c>
      <c r="BLY456" s="68" t="s">
        <v>93</v>
      </c>
      <c r="BLZ456" s="68" t="s">
        <v>93</v>
      </c>
      <c r="BMA456" s="68" t="s">
        <v>93</v>
      </c>
      <c r="BMB456" s="68" t="s">
        <v>93</v>
      </c>
      <c r="BMC456" s="68" t="s">
        <v>93</v>
      </c>
      <c r="BMD456" s="68" t="s">
        <v>93</v>
      </c>
      <c r="BME456" s="68" t="s">
        <v>93</v>
      </c>
      <c r="BMF456" s="68" t="s">
        <v>93</v>
      </c>
      <c r="BMG456" s="68" t="s">
        <v>93</v>
      </c>
      <c r="BMH456" s="68" t="s">
        <v>93</v>
      </c>
      <c r="BMI456" s="68" t="s">
        <v>93</v>
      </c>
      <c r="BMJ456" s="68" t="s">
        <v>93</v>
      </c>
      <c r="BMK456" s="68" t="s">
        <v>93</v>
      </c>
      <c r="BML456" s="68" t="s">
        <v>93</v>
      </c>
      <c r="BMM456" s="68" t="s">
        <v>93</v>
      </c>
      <c r="BMN456" s="68" t="s">
        <v>93</v>
      </c>
      <c r="BMO456" s="68" t="s">
        <v>93</v>
      </c>
      <c r="BMP456" s="68" t="s">
        <v>93</v>
      </c>
      <c r="BMQ456" s="68" t="s">
        <v>93</v>
      </c>
      <c r="BMR456" s="68" t="s">
        <v>93</v>
      </c>
      <c r="BMS456" s="68" t="s">
        <v>93</v>
      </c>
      <c r="BMT456" s="68" t="s">
        <v>93</v>
      </c>
      <c r="BMU456" s="68" t="s">
        <v>93</v>
      </c>
      <c r="BMV456" s="68" t="s">
        <v>93</v>
      </c>
      <c r="BMW456" s="68" t="s">
        <v>93</v>
      </c>
      <c r="BMX456" s="68" t="s">
        <v>93</v>
      </c>
      <c r="BMY456" s="68" t="s">
        <v>93</v>
      </c>
      <c r="BMZ456" s="68" t="s">
        <v>93</v>
      </c>
      <c r="BNA456" s="68" t="s">
        <v>93</v>
      </c>
      <c r="BNB456" s="68" t="s">
        <v>93</v>
      </c>
      <c r="BNC456" s="68" t="s">
        <v>93</v>
      </c>
      <c r="BND456" s="68" t="s">
        <v>93</v>
      </c>
      <c r="BNE456" s="68" t="s">
        <v>93</v>
      </c>
      <c r="BNF456" s="68" t="s">
        <v>93</v>
      </c>
      <c r="BNG456" s="68" t="s">
        <v>93</v>
      </c>
      <c r="BNH456" s="68" t="s">
        <v>93</v>
      </c>
      <c r="BNI456" s="68" t="s">
        <v>93</v>
      </c>
      <c r="BNJ456" s="68" t="s">
        <v>93</v>
      </c>
      <c r="BNK456" s="68" t="s">
        <v>93</v>
      </c>
      <c r="BNL456" s="68" t="s">
        <v>93</v>
      </c>
      <c r="BNM456" s="68" t="s">
        <v>93</v>
      </c>
      <c r="BNN456" s="68" t="s">
        <v>93</v>
      </c>
      <c r="BNO456" s="68" t="s">
        <v>93</v>
      </c>
      <c r="BNP456" s="68" t="s">
        <v>93</v>
      </c>
      <c r="BNQ456" s="68" t="s">
        <v>93</v>
      </c>
      <c r="BNR456" s="68" t="s">
        <v>93</v>
      </c>
      <c r="BNS456" s="68" t="s">
        <v>93</v>
      </c>
      <c r="BNT456" s="68" t="s">
        <v>93</v>
      </c>
      <c r="BNU456" s="68" t="s">
        <v>93</v>
      </c>
      <c r="BNV456" s="68" t="s">
        <v>93</v>
      </c>
      <c r="BNW456" s="68" t="s">
        <v>93</v>
      </c>
      <c r="BNX456" s="68" t="s">
        <v>93</v>
      </c>
      <c r="BNY456" s="68" t="s">
        <v>93</v>
      </c>
      <c r="BNZ456" s="68" t="s">
        <v>93</v>
      </c>
      <c r="BOA456" s="68" t="s">
        <v>93</v>
      </c>
      <c r="BOB456" s="68" t="s">
        <v>93</v>
      </c>
      <c r="BOC456" s="68" t="s">
        <v>93</v>
      </c>
      <c r="BOD456" s="68" t="s">
        <v>93</v>
      </c>
      <c r="BOE456" s="68" t="s">
        <v>93</v>
      </c>
      <c r="BOF456" s="68" t="s">
        <v>93</v>
      </c>
      <c r="BOG456" s="68" t="s">
        <v>93</v>
      </c>
      <c r="BOH456" s="68" t="s">
        <v>93</v>
      </c>
      <c r="BOI456" s="68" t="s">
        <v>93</v>
      </c>
      <c r="BOJ456" s="68" t="s">
        <v>93</v>
      </c>
      <c r="BOK456" s="68" t="s">
        <v>93</v>
      </c>
      <c r="BOL456" s="68" t="s">
        <v>93</v>
      </c>
      <c r="BOM456" s="68" t="s">
        <v>93</v>
      </c>
      <c r="BON456" s="68" t="s">
        <v>93</v>
      </c>
      <c r="BOO456" s="68" t="s">
        <v>93</v>
      </c>
      <c r="BOP456" s="68" t="s">
        <v>93</v>
      </c>
      <c r="BOQ456" s="68" t="s">
        <v>93</v>
      </c>
      <c r="BOR456" s="68" t="s">
        <v>93</v>
      </c>
      <c r="BOS456" s="68" t="s">
        <v>93</v>
      </c>
      <c r="BOT456" s="68" t="s">
        <v>93</v>
      </c>
      <c r="BOU456" s="68" t="s">
        <v>93</v>
      </c>
      <c r="BOV456" s="68" t="s">
        <v>93</v>
      </c>
      <c r="BOW456" s="68" t="s">
        <v>93</v>
      </c>
      <c r="BOX456" s="68" t="s">
        <v>93</v>
      </c>
      <c r="BOY456" s="68" t="s">
        <v>93</v>
      </c>
      <c r="BOZ456" s="68" t="s">
        <v>93</v>
      </c>
      <c r="BPA456" s="68" t="s">
        <v>93</v>
      </c>
      <c r="BPB456" s="68" t="s">
        <v>93</v>
      </c>
      <c r="BPC456" s="68" t="s">
        <v>93</v>
      </c>
      <c r="BPD456" s="68" t="s">
        <v>93</v>
      </c>
      <c r="BPE456" s="68" t="s">
        <v>93</v>
      </c>
      <c r="BPF456" s="68" t="s">
        <v>93</v>
      </c>
      <c r="BPG456" s="68" t="s">
        <v>93</v>
      </c>
      <c r="BPH456" s="68" t="s">
        <v>93</v>
      </c>
      <c r="BPI456" s="68" t="s">
        <v>93</v>
      </c>
      <c r="BPJ456" s="68" t="s">
        <v>93</v>
      </c>
      <c r="BPK456" s="68" t="s">
        <v>93</v>
      </c>
      <c r="BPL456" s="68" t="s">
        <v>93</v>
      </c>
      <c r="BPM456" s="68" t="s">
        <v>93</v>
      </c>
      <c r="BPN456" s="68" t="s">
        <v>93</v>
      </c>
      <c r="BPO456" s="68" t="s">
        <v>93</v>
      </c>
      <c r="BPP456" s="68" t="s">
        <v>93</v>
      </c>
      <c r="BPQ456" s="68" t="s">
        <v>93</v>
      </c>
      <c r="BPR456" s="68" t="s">
        <v>93</v>
      </c>
      <c r="BPS456" s="68" t="s">
        <v>93</v>
      </c>
      <c r="BPT456" s="68" t="s">
        <v>93</v>
      </c>
      <c r="BPU456" s="68" t="s">
        <v>93</v>
      </c>
      <c r="BPV456" s="68" t="s">
        <v>93</v>
      </c>
      <c r="BPW456" s="68" t="s">
        <v>93</v>
      </c>
      <c r="BPX456" s="68" t="s">
        <v>93</v>
      </c>
      <c r="BPY456" s="68" t="s">
        <v>93</v>
      </c>
      <c r="BPZ456" s="68" t="s">
        <v>93</v>
      </c>
      <c r="BQA456" s="68" t="s">
        <v>93</v>
      </c>
      <c r="BQB456" s="68" t="s">
        <v>93</v>
      </c>
      <c r="BQC456" s="68" t="s">
        <v>93</v>
      </c>
      <c r="BQD456" s="68" t="s">
        <v>93</v>
      </c>
      <c r="BQE456" s="68" t="s">
        <v>93</v>
      </c>
      <c r="BQF456" s="68" t="s">
        <v>93</v>
      </c>
      <c r="BQG456" s="68" t="s">
        <v>93</v>
      </c>
      <c r="BQH456" s="68" t="s">
        <v>93</v>
      </c>
      <c r="BQI456" s="68" t="s">
        <v>93</v>
      </c>
      <c r="BQJ456" s="68" t="s">
        <v>93</v>
      </c>
      <c r="BQK456" s="68" t="s">
        <v>93</v>
      </c>
      <c r="BQL456" s="68" t="s">
        <v>93</v>
      </c>
      <c r="BQM456" s="68" t="s">
        <v>93</v>
      </c>
      <c r="BQN456" s="68" t="s">
        <v>93</v>
      </c>
      <c r="BQO456" s="68" t="s">
        <v>93</v>
      </c>
      <c r="BQP456" s="68" t="s">
        <v>93</v>
      </c>
      <c r="BQQ456" s="68" t="s">
        <v>93</v>
      </c>
      <c r="BQR456" s="68" t="s">
        <v>93</v>
      </c>
      <c r="BQS456" s="68" t="s">
        <v>93</v>
      </c>
      <c r="BQT456" s="68" t="s">
        <v>93</v>
      </c>
      <c r="BQU456" s="68" t="s">
        <v>93</v>
      </c>
      <c r="BQV456" s="68" t="s">
        <v>93</v>
      </c>
      <c r="BQW456" s="68" t="s">
        <v>93</v>
      </c>
      <c r="BQX456" s="68" t="s">
        <v>93</v>
      </c>
      <c r="BQY456" s="68" t="s">
        <v>93</v>
      </c>
      <c r="BQZ456" s="68" t="s">
        <v>93</v>
      </c>
      <c r="BRA456" s="68" t="s">
        <v>93</v>
      </c>
      <c r="BRB456" s="68" t="s">
        <v>93</v>
      </c>
      <c r="BRC456" s="68" t="s">
        <v>93</v>
      </c>
      <c r="BRD456" s="68" t="s">
        <v>93</v>
      </c>
      <c r="BRE456" s="68" t="s">
        <v>93</v>
      </c>
      <c r="BRF456" s="68" t="s">
        <v>93</v>
      </c>
      <c r="BRG456" s="68" t="s">
        <v>93</v>
      </c>
      <c r="BRH456" s="68" t="s">
        <v>93</v>
      </c>
      <c r="BRI456" s="68" t="s">
        <v>93</v>
      </c>
      <c r="BRJ456" s="68" t="s">
        <v>93</v>
      </c>
      <c r="BRK456" s="68" t="s">
        <v>93</v>
      </c>
      <c r="BRL456" s="68" t="s">
        <v>93</v>
      </c>
      <c r="BRM456" s="68" t="s">
        <v>93</v>
      </c>
      <c r="BRN456" s="68" t="s">
        <v>93</v>
      </c>
      <c r="BRO456" s="68" t="s">
        <v>93</v>
      </c>
      <c r="BRP456" s="68" t="s">
        <v>93</v>
      </c>
      <c r="BRQ456" s="68" t="s">
        <v>93</v>
      </c>
      <c r="BRR456" s="68" t="s">
        <v>93</v>
      </c>
      <c r="BRS456" s="68" t="s">
        <v>93</v>
      </c>
      <c r="BRT456" s="68" t="s">
        <v>93</v>
      </c>
      <c r="BRU456" s="68" t="s">
        <v>93</v>
      </c>
      <c r="BRV456" s="68" t="s">
        <v>93</v>
      </c>
      <c r="BRW456" s="68" t="s">
        <v>93</v>
      </c>
      <c r="BRX456" s="68" t="s">
        <v>93</v>
      </c>
      <c r="BRY456" s="68" t="s">
        <v>93</v>
      </c>
      <c r="BRZ456" s="68" t="s">
        <v>93</v>
      </c>
      <c r="BSA456" s="68" t="s">
        <v>93</v>
      </c>
      <c r="BSB456" s="68" t="s">
        <v>93</v>
      </c>
      <c r="BSC456" s="68" t="s">
        <v>93</v>
      </c>
      <c r="BSD456" s="68" t="s">
        <v>93</v>
      </c>
      <c r="BSE456" s="68" t="s">
        <v>93</v>
      </c>
      <c r="BSF456" s="68" t="s">
        <v>93</v>
      </c>
      <c r="BSG456" s="68" t="s">
        <v>93</v>
      </c>
      <c r="BSH456" s="68" t="s">
        <v>93</v>
      </c>
      <c r="BSI456" s="68" t="s">
        <v>93</v>
      </c>
      <c r="BSJ456" s="68" t="s">
        <v>93</v>
      </c>
      <c r="BSK456" s="68" t="s">
        <v>93</v>
      </c>
      <c r="BSL456" s="68" t="s">
        <v>93</v>
      </c>
      <c r="BSM456" s="68" t="s">
        <v>93</v>
      </c>
      <c r="BSN456" s="68" t="s">
        <v>93</v>
      </c>
      <c r="BSO456" s="68" t="s">
        <v>93</v>
      </c>
      <c r="BSP456" s="68" t="s">
        <v>93</v>
      </c>
      <c r="BSQ456" s="68" t="s">
        <v>93</v>
      </c>
      <c r="BSR456" s="68" t="s">
        <v>93</v>
      </c>
      <c r="BSS456" s="68" t="s">
        <v>93</v>
      </c>
      <c r="BST456" s="68" t="s">
        <v>93</v>
      </c>
      <c r="BSU456" s="68" t="s">
        <v>93</v>
      </c>
      <c r="BSV456" s="68" t="s">
        <v>93</v>
      </c>
      <c r="BSW456" s="68" t="s">
        <v>93</v>
      </c>
      <c r="BSX456" s="68" t="s">
        <v>93</v>
      </c>
      <c r="BSY456" s="68" t="s">
        <v>93</v>
      </c>
      <c r="BSZ456" s="68" t="s">
        <v>93</v>
      </c>
      <c r="BTA456" s="68" t="s">
        <v>93</v>
      </c>
      <c r="BTB456" s="68" t="s">
        <v>93</v>
      </c>
      <c r="BTC456" s="68" t="s">
        <v>93</v>
      </c>
      <c r="BTD456" s="68" t="s">
        <v>93</v>
      </c>
      <c r="BTE456" s="68" t="s">
        <v>93</v>
      </c>
      <c r="BTF456" s="68" t="s">
        <v>93</v>
      </c>
      <c r="BTG456" s="68" t="s">
        <v>93</v>
      </c>
      <c r="BTH456" s="68" t="s">
        <v>93</v>
      </c>
      <c r="BTI456" s="68" t="s">
        <v>93</v>
      </c>
      <c r="BTJ456" s="68" t="s">
        <v>93</v>
      </c>
      <c r="BTK456" s="68" t="s">
        <v>93</v>
      </c>
      <c r="BTL456" s="68" t="s">
        <v>93</v>
      </c>
      <c r="BTM456" s="68" t="s">
        <v>93</v>
      </c>
      <c r="BTN456" s="68" t="s">
        <v>93</v>
      </c>
      <c r="BTO456" s="68" t="s">
        <v>93</v>
      </c>
      <c r="BTP456" s="68" t="s">
        <v>93</v>
      </c>
      <c r="BTQ456" s="68" t="s">
        <v>93</v>
      </c>
      <c r="BTR456" s="68" t="s">
        <v>93</v>
      </c>
      <c r="BTS456" s="68" t="s">
        <v>93</v>
      </c>
      <c r="BTT456" s="68" t="s">
        <v>93</v>
      </c>
      <c r="BTU456" s="68" t="s">
        <v>93</v>
      </c>
      <c r="BTV456" s="68" t="s">
        <v>93</v>
      </c>
      <c r="BTW456" s="68" t="s">
        <v>93</v>
      </c>
      <c r="BTX456" s="68" t="s">
        <v>93</v>
      </c>
      <c r="BTY456" s="68" t="s">
        <v>93</v>
      </c>
      <c r="BTZ456" s="68" t="s">
        <v>93</v>
      </c>
      <c r="BUA456" s="68" t="s">
        <v>93</v>
      </c>
      <c r="BUB456" s="68" t="s">
        <v>93</v>
      </c>
      <c r="BUC456" s="68" t="s">
        <v>93</v>
      </c>
      <c r="BUD456" s="68" t="s">
        <v>93</v>
      </c>
      <c r="BUE456" s="68" t="s">
        <v>93</v>
      </c>
      <c r="BUF456" s="68" t="s">
        <v>93</v>
      </c>
      <c r="BUG456" s="68" t="s">
        <v>93</v>
      </c>
      <c r="BUH456" s="68" t="s">
        <v>93</v>
      </c>
      <c r="BUI456" s="68" t="s">
        <v>93</v>
      </c>
      <c r="BUJ456" s="68" t="s">
        <v>93</v>
      </c>
      <c r="BUK456" s="68" t="s">
        <v>93</v>
      </c>
      <c r="BUL456" s="68" t="s">
        <v>93</v>
      </c>
      <c r="BUM456" s="68" t="s">
        <v>93</v>
      </c>
      <c r="BUN456" s="68" t="s">
        <v>93</v>
      </c>
      <c r="BUO456" s="68" t="s">
        <v>93</v>
      </c>
      <c r="BUP456" s="68" t="s">
        <v>93</v>
      </c>
      <c r="BUQ456" s="68" t="s">
        <v>93</v>
      </c>
      <c r="BUR456" s="68" t="s">
        <v>93</v>
      </c>
      <c r="BUS456" s="68" t="s">
        <v>93</v>
      </c>
      <c r="BUT456" s="68" t="s">
        <v>93</v>
      </c>
      <c r="BUU456" s="68" t="s">
        <v>93</v>
      </c>
      <c r="BUV456" s="68" t="s">
        <v>93</v>
      </c>
      <c r="BUW456" s="68" t="s">
        <v>93</v>
      </c>
      <c r="BUX456" s="68" t="s">
        <v>93</v>
      </c>
      <c r="BUY456" s="68" t="s">
        <v>93</v>
      </c>
      <c r="BUZ456" s="68" t="s">
        <v>93</v>
      </c>
      <c r="BVA456" s="68" t="s">
        <v>93</v>
      </c>
      <c r="BVB456" s="68" t="s">
        <v>93</v>
      </c>
      <c r="BVC456" s="68" t="s">
        <v>93</v>
      </c>
      <c r="BVD456" s="68" t="s">
        <v>93</v>
      </c>
      <c r="BVE456" s="68" t="s">
        <v>93</v>
      </c>
      <c r="BVF456" s="68" t="s">
        <v>93</v>
      </c>
      <c r="BVG456" s="68" t="s">
        <v>93</v>
      </c>
      <c r="BVH456" s="68" t="s">
        <v>93</v>
      </c>
      <c r="BVI456" s="68" t="s">
        <v>93</v>
      </c>
      <c r="BVJ456" s="68" t="s">
        <v>93</v>
      </c>
      <c r="BVK456" s="68" t="s">
        <v>93</v>
      </c>
      <c r="BVL456" s="68" t="s">
        <v>93</v>
      </c>
      <c r="BVM456" s="68" t="s">
        <v>93</v>
      </c>
      <c r="BVN456" s="68" t="s">
        <v>93</v>
      </c>
      <c r="BVO456" s="68" t="s">
        <v>93</v>
      </c>
      <c r="BVP456" s="68" t="s">
        <v>93</v>
      </c>
      <c r="BVQ456" s="68" t="s">
        <v>93</v>
      </c>
      <c r="BVR456" s="68" t="s">
        <v>93</v>
      </c>
      <c r="BVS456" s="68" t="s">
        <v>93</v>
      </c>
      <c r="BVT456" s="68" t="s">
        <v>93</v>
      </c>
      <c r="BVU456" s="68" t="s">
        <v>93</v>
      </c>
      <c r="BVV456" s="68" t="s">
        <v>93</v>
      </c>
      <c r="BVW456" s="68" t="s">
        <v>93</v>
      </c>
      <c r="BVX456" s="68" t="s">
        <v>93</v>
      </c>
      <c r="BVY456" s="68" t="s">
        <v>93</v>
      </c>
      <c r="BVZ456" s="68" t="s">
        <v>93</v>
      </c>
      <c r="BWA456" s="68" t="s">
        <v>93</v>
      </c>
      <c r="BWB456" s="68" t="s">
        <v>93</v>
      </c>
      <c r="BWC456" s="68" t="s">
        <v>93</v>
      </c>
      <c r="BWD456" s="68" t="s">
        <v>93</v>
      </c>
      <c r="BWE456" s="68" t="s">
        <v>93</v>
      </c>
      <c r="BWF456" s="68" t="s">
        <v>93</v>
      </c>
      <c r="BWG456" s="68" t="s">
        <v>93</v>
      </c>
      <c r="BWH456" s="68" t="s">
        <v>93</v>
      </c>
      <c r="BWI456" s="68" t="s">
        <v>93</v>
      </c>
      <c r="BWJ456" s="68" t="s">
        <v>93</v>
      </c>
      <c r="BWK456" s="68" t="s">
        <v>93</v>
      </c>
      <c r="BWL456" s="68" t="s">
        <v>93</v>
      </c>
      <c r="BWM456" s="68" t="s">
        <v>93</v>
      </c>
      <c r="BWN456" s="68" t="s">
        <v>93</v>
      </c>
      <c r="BWO456" s="68" t="s">
        <v>93</v>
      </c>
      <c r="BWP456" s="68" t="s">
        <v>93</v>
      </c>
      <c r="BWQ456" s="68" t="s">
        <v>93</v>
      </c>
      <c r="BWR456" s="68" t="s">
        <v>93</v>
      </c>
      <c r="BWS456" s="68" t="s">
        <v>93</v>
      </c>
      <c r="BWT456" s="68" t="s">
        <v>93</v>
      </c>
      <c r="BWU456" s="68" t="s">
        <v>93</v>
      </c>
      <c r="BWV456" s="68" t="s">
        <v>93</v>
      </c>
      <c r="BWW456" s="68" t="s">
        <v>93</v>
      </c>
      <c r="BWX456" s="68" t="s">
        <v>93</v>
      </c>
      <c r="BWY456" s="68" t="s">
        <v>93</v>
      </c>
      <c r="BWZ456" s="68" t="s">
        <v>93</v>
      </c>
      <c r="BXA456" s="68" t="s">
        <v>93</v>
      </c>
      <c r="BXB456" s="68" t="s">
        <v>93</v>
      </c>
      <c r="BXC456" s="68" t="s">
        <v>93</v>
      </c>
      <c r="BXD456" s="68" t="s">
        <v>93</v>
      </c>
      <c r="BXE456" s="68" t="s">
        <v>93</v>
      </c>
      <c r="BXF456" s="68" t="s">
        <v>93</v>
      </c>
      <c r="BXG456" s="68" t="s">
        <v>93</v>
      </c>
      <c r="BXH456" s="68" t="s">
        <v>93</v>
      </c>
      <c r="BXI456" s="68" t="s">
        <v>93</v>
      </c>
      <c r="BXJ456" s="68" t="s">
        <v>93</v>
      </c>
      <c r="BXK456" s="68" t="s">
        <v>93</v>
      </c>
      <c r="BXL456" s="68" t="s">
        <v>93</v>
      </c>
      <c r="BXM456" s="68" t="s">
        <v>93</v>
      </c>
      <c r="BXN456" s="68" t="s">
        <v>93</v>
      </c>
      <c r="BXO456" s="68" t="s">
        <v>93</v>
      </c>
      <c r="BXP456" s="68" t="s">
        <v>93</v>
      </c>
      <c r="BXQ456" s="68" t="s">
        <v>93</v>
      </c>
      <c r="BXR456" s="68" t="s">
        <v>93</v>
      </c>
      <c r="BXS456" s="68" t="s">
        <v>93</v>
      </c>
      <c r="BXT456" s="68" t="s">
        <v>93</v>
      </c>
      <c r="BXU456" s="68" t="s">
        <v>93</v>
      </c>
      <c r="BXV456" s="68" t="s">
        <v>93</v>
      </c>
      <c r="BXW456" s="68" t="s">
        <v>93</v>
      </c>
      <c r="BXX456" s="68" t="s">
        <v>93</v>
      </c>
      <c r="BXY456" s="68" t="s">
        <v>93</v>
      </c>
      <c r="BXZ456" s="68" t="s">
        <v>93</v>
      </c>
      <c r="BYA456" s="68" t="s">
        <v>93</v>
      </c>
      <c r="BYB456" s="68" t="s">
        <v>93</v>
      </c>
      <c r="BYC456" s="68" t="s">
        <v>93</v>
      </c>
      <c r="BYD456" s="68" t="s">
        <v>93</v>
      </c>
      <c r="BYE456" s="68" t="s">
        <v>93</v>
      </c>
      <c r="BYF456" s="68" t="s">
        <v>93</v>
      </c>
      <c r="BYG456" s="68" t="s">
        <v>93</v>
      </c>
      <c r="BYH456" s="68" t="s">
        <v>93</v>
      </c>
      <c r="BYI456" s="68" t="s">
        <v>93</v>
      </c>
      <c r="BYJ456" s="68" t="s">
        <v>93</v>
      </c>
      <c r="BYK456" s="68" t="s">
        <v>93</v>
      </c>
      <c r="BYL456" s="68" t="s">
        <v>93</v>
      </c>
      <c r="BYM456" s="68" t="s">
        <v>93</v>
      </c>
      <c r="BYN456" s="68" t="s">
        <v>93</v>
      </c>
      <c r="BYO456" s="68" t="s">
        <v>93</v>
      </c>
      <c r="BYP456" s="68" t="s">
        <v>93</v>
      </c>
      <c r="BYQ456" s="68" t="s">
        <v>93</v>
      </c>
      <c r="BYR456" s="68" t="s">
        <v>93</v>
      </c>
      <c r="BYS456" s="68" t="s">
        <v>93</v>
      </c>
      <c r="BYT456" s="68" t="s">
        <v>93</v>
      </c>
      <c r="BYU456" s="68" t="s">
        <v>93</v>
      </c>
      <c r="BYV456" s="68" t="s">
        <v>93</v>
      </c>
      <c r="BYW456" s="68" t="s">
        <v>93</v>
      </c>
      <c r="BYX456" s="68" t="s">
        <v>93</v>
      </c>
      <c r="BYY456" s="68" t="s">
        <v>93</v>
      </c>
      <c r="BYZ456" s="68" t="s">
        <v>93</v>
      </c>
      <c r="BZA456" s="68" t="s">
        <v>93</v>
      </c>
      <c r="BZB456" s="68" t="s">
        <v>93</v>
      </c>
      <c r="BZC456" s="68" t="s">
        <v>93</v>
      </c>
      <c r="BZD456" s="68" t="s">
        <v>93</v>
      </c>
      <c r="BZE456" s="68" t="s">
        <v>93</v>
      </c>
      <c r="BZF456" s="68" t="s">
        <v>93</v>
      </c>
      <c r="BZG456" s="68" t="s">
        <v>93</v>
      </c>
      <c r="BZH456" s="68" t="s">
        <v>93</v>
      </c>
      <c r="BZI456" s="68" t="s">
        <v>93</v>
      </c>
      <c r="BZJ456" s="68" t="s">
        <v>93</v>
      </c>
      <c r="BZK456" s="68" t="s">
        <v>93</v>
      </c>
      <c r="BZL456" s="68" t="s">
        <v>93</v>
      </c>
      <c r="BZM456" s="68" t="s">
        <v>93</v>
      </c>
      <c r="BZN456" s="68" t="s">
        <v>93</v>
      </c>
      <c r="BZO456" s="68" t="s">
        <v>93</v>
      </c>
      <c r="BZP456" s="68" t="s">
        <v>93</v>
      </c>
      <c r="BZQ456" s="68" t="s">
        <v>93</v>
      </c>
      <c r="BZR456" s="68" t="s">
        <v>93</v>
      </c>
      <c r="BZS456" s="68" t="s">
        <v>93</v>
      </c>
      <c r="BZT456" s="68" t="s">
        <v>93</v>
      </c>
      <c r="BZU456" s="68" t="s">
        <v>93</v>
      </c>
      <c r="BZV456" s="68" t="s">
        <v>93</v>
      </c>
      <c r="BZW456" s="68" t="s">
        <v>93</v>
      </c>
      <c r="BZX456" s="68" t="s">
        <v>93</v>
      </c>
      <c r="BZY456" s="68" t="s">
        <v>93</v>
      </c>
      <c r="BZZ456" s="68" t="s">
        <v>93</v>
      </c>
      <c r="CAA456" s="68" t="s">
        <v>93</v>
      </c>
      <c r="CAB456" s="68" t="s">
        <v>93</v>
      </c>
      <c r="CAC456" s="68" t="s">
        <v>93</v>
      </c>
      <c r="CAD456" s="68" t="s">
        <v>93</v>
      </c>
      <c r="CAE456" s="68" t="s">
        <v>93</v>
      </c>
      <c r="CAF456" s="68" t="s">
        <v>93</v>
      </c>
      <c r="CAG456" s="68" t="s">
        <v>93</v>
      </c>
      <c r="CAH456" s="68" t="s">
        <v>93</v>
      </c>
      <c r="CAI456" s="68" t="s">
        <v>93</v>
      </c>
      <c r="CAJ456" s="68" t="s">
        <v>93</v>
      </c>
      <c r="CAK456" s="68" t="s">
        <v>93</v>
      </c>
      <c r="CAL456" s="68" t="s">
        <v>93</v>
      </c>
      <c r="CAM456" s="68" t="s">
        <v>93</v>
      </c>
      <c r="CAN456" s="68" t="s">
        <v>93</v>
      </c>
      <c r="CAO456" s="68" t="s">
        <v>93</v>
      </c>
      <c r="CAP456" s="68" t="s">
        <v>93</v>
      </c>
      <c r="CAQ456" s="68" t="s">
        <v>93</v>
      </c>
      <c r="CAR456" s="68" t="s">
        <v>93</v>
      </c>
      <c r="CAS456" s="68" t="s">
        <v>93</v>
      </c>
      <c r="CAT456" s="68" t="s">
        <v>93</v>
      </c>
      <c r="CAU456" s="68" t="s">
        <v>93</v>
      </c>
      <c r="CAV456" s="68" t="s">
        <v>93</v>
      </c>
      <c r="CAW456" s="68" t="s">
        <v>93</v>
      </c>
      <c r="CAX456" s="68" t="s">
        <v>93</v>
      </c>
      <c r="CAY456" s="68" t="s">
        <v>93</v>
      </c>
      <c r="CAZ456" s="68" t="s">
        <v>93</v>
      </c>
      <c r="CBA456" s="68" t="s">
        <v>93</v>
      </c>
      <c r="CBB456" s="68" t="s">
        <v>93</v>
      </c>
      <c r="CBC456" s="68" t="s">
        <v>93</v>
      </c>
      <c r="CBD456" s="68" t="s">
        <v>93</v>
      </c>
      <c r="CBE456" s="68" t="s">
        <v>93</v>
      </c>
      <c r="CBF456" s="68" t="s">
        <v>93</v>
      </c>
      <c r="CBG456" s="68" t="s">
        <v>93</v>
      </c>
      <c r="CBH456" s="68" t="s">
        <v>93</v>
      </c>
      <c r="CBI456" s="68" t="s">
        <v>93</v>
      </c>
      <c r="CBJ456" s="68" t="s">
        <v>93</v>
      </c>
      <c r="CBK456" s="68" t="s">
        <v>93</v>
      </c>
      <c r="CBL456" s="68" t="s">
        <v>93</v>
      </c>
      <c r="CBM456" s="68" t="s">
        <v>93</v>
      </c>
      <c r="CBN456" s="68" t="s">
        <v>93</v>
      </c>
      <c r="CBO456" s="68" t="s">
        <v>93</v>
      </c>
      <c r="CBP456" s="68" t="s">
        <v>93</v>
      </c>
      <c r="CBQ456" s="68" t="s">
        <v>93</v>
      </c>
      <c r="CBR456" s="68" t="s">
        <v>93</v>
      </c>
      <c r="CBS456" s="68" t="s">
        <v>93</v>
      </c>
      <c r="CBT456" s="68" t="s">
        <v>93</v>
      </c>
      <c r="CBU456" s="68" t="s">
        <v>93</v>
      </c>
      <c r="CBV456" s="68" t="s">
        <v>93</v>
      </c>
      <c r="CBW456" s="68" t="s">
        <v>93</v>
      </c>
      <c r="CBX456" s="68" t="s">
        <v>93</v>
      </c>
      <c r="CBY456" s="68" t="s">
        <v>93</v>
      </c>
      <c r="CBZ456" s="68" t="s">
        <v>93</v>
      </c>
      <c r="CCA456" s="68" t="s">
        <v>93</v>
      </c>
      <c r="CCB456" s="68" t="s">
        <v>93</v>
      </c>
      <c r="CCC456" s="68" t="s">
        <v>93</v>
      </c>
      <c r="CCD456" s="68" t="s">
        <v>93</v>
      </c>
      <c r="CCE456" s="68" t="s">
        <v>93</v>
      </c>
      <c r="CCF456" s="68" t="s">
        <v>93</v>
      </c>
      <c r="CCG456" s="68" t="s">
        <v>93</v>
      </c>
      <c r="CCH456" s="68" t="s">
        <v>93</v>
      </c>
      <c r="CCI456" s="68" t="s">
        <v>93</v>
      </c>
      <c r="CCJ456" s="68" t="s">
        <v>93</v>
      </c>
      <c r="CCK456" s="68" t="s">
        <v>93</v>
      </c>
      <c r="CCL456" s="68" t="s">
        <v>93</v>
      </c>
      <c r="CCM456" s="68" t="s">
        <v>93</v>
      </c>
      <c r="CCN456" s="68" t="s">
        <v>93</v>
      </c>
      <c r="CCO456" s="68" t="s">
        <v>93</v>
      </c>
      <c r="CCP456" s="68" t="s">
        <v>93</v>
      </c>
      <c r="CCQ456" s="68" t="s">
        <v>93</v>
      </c>
      <c r="CCR456" s="68" t="s">
        <v>93</v>
      </c>
      <c r="CCS456" s="68" t="s">
        <v>93</v>
      </c>
      <c r="CCT456" s="68" t="s">
        <v>93</v>
      </c>
      <c r="CCU456" s="68" t="s">
        <v>93</v>
      </c>
      <c r="CCV456" s="68" t="s">
        <v>93</v>
      </c>
      <c r="CCW456" s="68" t="s">
        <v>93</v>
      </c>
      <c r="CCX456" s="68" t="s">
        <v>93</v>
      </c>
      <c r="CCY456" s="68" t="s">
        <v>93</v>
      </c>
      <c r="CCZ456" s="68" t="s">
        <v>93</v>
      </c>
      <c r="CDA456" s="68" t="s">
        <v>93</v>
      </c>
      <c r="CDB456" s="68" t="s">
        <v>93</v>
      </c>
      <c r="CDC456" s="68" t="s">
        <v>93</v>
      </c>
      <c r="CDD456" s="68" t="s">
        <v>93</v>
      </c>
      <c r="CDE456" s="68" t="s">
        <v>93</v>
      </c>
      <c r="CDF456" s="68" t="s">
        <v>93</v>
      </c>
      <c r="CDG456" s="68" t="s">
        <v>93</v>
      </c>
      <c r="CDH456" s="68" t="s">
        <v>93</v>
      </c>
      <c r="CDI456" s="68" t="s">
        <v>93</v>
      </c>
      <c r="CDJ456" s="68" t="s">
        <v>93</v>
      </c>
      <c r="CDK456" s="68" t="s">
        <v>93</v>
      </c>
      <c r="CDL456" s="68" t="s">
        <v>93</v>
      </c>
      <c r="CDM456" s="68" t="s">
        <v>93</v>
      </c>
      <c r="CDN456" s="68" t="s">
        <v>93</v>
      </c>
      <c r="CDO456" s="68" t="s">
        <v>93</v>
      </c>
      <c r="CDP456" s="68" t="s">
        <v>93</v>
      </c>
      <c r="CDQ456" s="68" t="s">
        <v>93</v>
      </c>
      <c r="CDR456" s="68" t="s">
        <v>93</v>
      </c>
      <c r="CDS456" s="68" t="s">
        <v>93</v>
      </c>
      <c r="CDT456" s="68" t="s">
        <v>93</v>
      </c>
      <c r="CDU456" s="68" t="s">
        <v>93</v>
      </c>
      <c r="CDV456" s="68" t="s">
        <v>93</v>
      </c>
      <c r="CDW456" s="68" t="s">
        <v>93</v>
      </c>
      <c r="CDX456" s="68" t="s">
        <v>93</v>
      </c>
      <c r="CDY456" s="68" t="s">
        <v>93</v>
      </c>
      <c r="CDZ456" s="68" t="s">
        <v>93</v>
      </c>
      <c r="CEA456" s="68" t="s">
        <v>93</v>
      </c>
      <c r="CEB456" s="68" t="s">
        <v>93</v>
      </c>
      <c r="CEC456" s="68" t="s">
        <v>93</v>
      </c>
      <c r="CED456" s="68" t="s">
        <v>93</v>
      </c>
      <c r="CEE456" s="68" t="s">
        <v>93</v>
      </c>
      <c r="CEF456" s="68" t="s">
        <v>93</v>
      </c>
      <c r="CEG456" s="68" t="s">
        <v>93</v>
      </c>
      <c r="CEH456" s="68" t="s">
        <v>93</v>
      </c>
      <c r="CEI456" s="68" t="s">
        <v>93</v>
      </c>
      <c r="CEJ456" s="68" t="s">
        <v>93</v>
      </c>
      <c r="CEK456" s="68" t="s">
        <v>93</v>
      </c>
      <c r="CEL456" s="68" t="s">
        <v>93</v>
      </c>
      <c r="CEM456" s="68" t="s">
        <v>93</v>
      </c>
      <c r="CEN456" s="68" t="s">
        <v>93</v>
      </c>
      <c r="CEO456" s="68" t="s">
        <v>93</v>
      </c>
      <c r="CEP456" s="68" t="s">
        <v>93</v>
      </c>
      <c r="CEQ456" s="68" t="s">
        <v>93</v>
      </c>
      <c r="CER456" s="68" t="s">
        <v>93</v>
      </c>
      <c r="CES456" s="68" t="s">
        <v>93</v>
      </c>
      <c r="CET456" s="68" t="s">
        <v>93</v>
      </c>
      <c r="CEU456" s="68" t="s">
        <v>93</v>
      </c>
      <c r="CEV456" s="68" t="s">
        <v>93</v>
      </c>
      <c r="CEW456" s="68" t="s">
        <v>93</v>
      </c>
      <c r="CEX456" s="68" t="s">
        <v>93</v>
      </c>
      <c r="CEY456" s="68" t="s">
        <v>93</v>
      </c>
      <c r="CEZ456" s="68" t="s">
        <v>93</v>
      </c>
      <c r="CFA456" s="68" t="s">
        <v>93</v>
      </c>
      <c r="CFB456" s="68" t="s">
        <v>93</v>
      </c>
      <c r="CFC456" s="68" t="s">
        <v>93</v>
      </c>
      <c r="CFD456" s="68" t="s">
        <v>93</v>
      </c>
      <c r="CFE456" s="68" t="s">
        <v>93</v>
      </c>
      <c r="CFF456" s="68" t="s">
        <v>93</v>
      </c>
      <c r="CFG456" s="68" t="s">
        <v>93</v>
      </c>
      <c r="CFH456" s="68" t="s">
        <v>93</v>
      </c>
      <c r="CFI456" s="68" t="s">
        <v>93</v>
      </c>
      <c r="CFJ456" s="68" t="s">
        <v>93</v>
      </c>
      <c r="CFK456" s="68" t="s">
        <v>93</v>
      </c>
      <c r="CFL456" s="68" t="s">
        <v>93</v>
      </c>
      <c r="CFM456" s="68" t="s">
        <v>93</v>
      </c>
      <c r="CFN456" s="68" t="s">
        <v>93</v>
      </c>
      <c r="CFO456" s="68" t="s">
        <v>93</v>
      </c>
      <c r="CFP456" s="68" t="s">
        <v>93</v>
      </c>
      <c r="CFQ456" s="68" t="s">
        <v>93</v>
      </c>
      <c r="CFR456" s="68" t="s">
        <v>93</v>
      </c>
      <c r="CFS456" s="68" t="s">
        <v>93</v>
      </c>
      <c r="CFT456" s="68" t="s">
        <v>93</v>
      </c>
      <c r="CFU456" s="68" t="s">
        <v>93</v>
      </c>
      <c r="CFV456" s="68" t="s">
        <v>93</v>
      </c>
      <c r="CFW456" s="68" t="s">
        <v>93</v>
      </c>
      <c r="CFX456" s="68" t="s">
        <v>93</v>
      </c>
      <c r="CFY456" s="68" t="s">
        <v>93</v>
      </c>
      <c r="CFZ456" s="68" t="s">
        <v>93</v>
      </c>
      <c r="CGA456" s="68" t="s">
        <v>93</v>
      </c>
      <c r="CGB456" s="68" t="s">
        <v>93</v>
      </c>
      <c r="CGC456" s="68" t="s">
        <v>93</v>
      </c>
      <c r="CGD456" s="68" t="s">
        <v>93</v>
      </c>
      <c r="CGE456" s="68" t="s">
        <v>93</v>
      </c>
      <c r="CGF456" s="68" t="s">
        <v>93</v>
      </c>
      <c r="CGG456" s="68" t="s">
        <v>93</v>
      </c>
      <c r="CGH456" s="68" t="s">
        <v>93</v>
      </c>
      <c r="CGI456" s="68" t="s">
        <v>93</v>
      </c>
      <c r="CGJ456" s="68" t="s">
        <v>93</v>
      </c>
      <c r="CGK456" s="68" t="s">
        <v>93</v>
      </c>
      <c r="CGL456" s="68" t="s">
        <v>93</v>
      </c>
      <c r="CGM456" s="68" t="s">
        <v>93</v>
      </c>
      <c r="CGN456" s="68" t="s">
        <v>93</v>
      </c>
      <c r="CGO456" s="68" t="s">
        <v>93</v>
      </c>
      <c r="CGP456" s="68" t="s">
        <v>93</v>
      </c>
      <c r="CGQ456" s="68" t="s">
        <v>93</v>
      </c>
      <c r="CGR456" s="68" t="s">
        <v>93</v>
      </c>
      <c r="CGS456" s="68" t="s">
        <v>93</v>
      </c>
      <c r="CGT456" s="68" t="s">
        <v>93</v>
      </c>
      <c r="CGU456" s="68" t="s">
        <v>93</v>
      </c>
      <c r="CGV456" s="68" t="s">
        <v>93</v>
      </c>
      <c r="CGW456" s="68" t="s">
        <v>93</v>
      </c>
      <c r="CGX456" s="68" t="s">
        <v>93</v>
      </c>
      <c r="CGY456" s="68" t="s">
        <v>93</v>
      </c>
      <c r="CGZ456" s="68" t="s">
        <v>93</v>
      </c>
      <c r="CHA456" s="68" t="s">
        <v>93</v>
      </c>
      <c r="CHB456" s="68" t="s">
        <v>93</v>
      </c>
      <c r="CHC456" s="68" t="s">
        <v>93</v>
      </c>
      <c r="CHD456" s="68" t="s">
        <v>93</v>
      </c>
      <c r="CHE456" s="68" t="s">
        <v>93</v>
      </c>
      <c r="CHF456" s="68" t="s">
        <v>93</v>
      </c>
      <c r="CHG456" s="68" t="s">
        <v>93</v>
      </c>
      <c r="CHH456" s="68" t="s">
        <v>93</v>
      </c>
      <c r="CHI456" s="68" t="s">
        <v>93</v>
      </c>
      <c r="CHJ456" s="68" t="s">
        <v>93</v>
      </c>
      <c r="CHK456" s="68" t="s">
        <v>93</v>
      </c>
      <c r="CHL456" s="68" t="s">
        <v>93</v>
      </c>
      <c r="CHM456" s="68" t="s">
        <v>93</v>
      </c>
      <c r="CHN456" s="68" t="s">
        <v>93</v>
      </c>
      <c r="CHO456" s="68" t="s">
        <v>93</v>
      </c>
      <c r="CHP456" s="68" t="s">
        <v>93</v>
      </c>
      <c r="CHQ456" s="68" t="s">
        <v>93</v>
      </c>
      <c r="CHR456" s="68" t="s">
        <v>93</v>
      </c>
      <c r="CHS456" s="68" t="s">
        <v>93</v>
      </c>
      <c r="CHT456" s="68" t="s">
        <v>93</v>
      </c>
      <c r="CHU456" s="68" t="s">
        <v>93</v>
      </c>
      <c r="CHV456" s="68" t="s">
        <v>93</v>
      </c>
      <c r="CHW456" s="68" t="s">
        <v>93</v>
      </c>
      <c r="CHX456" s="68" t="s">
        <v>93</v>
      </c>
      <c r="CHY456" s="68" t="s">
        <v>93</v>
      </c>
      <c r="CHZ456" s="68" t="s">
        <v>93</v>
      </c>
      <c r="CIA456" s="68" t="s">
        <v>93</v>
      </c>
      <c r="CIB456" s="68" t="s">
        <v>93</v>
      </c>
      <c r="CIC456" s="68" t="s">
        <v>93</v>
      </c>
      <c r="CID456" s="68" t="s">
        <v>93</v>
      </c>
      <c r="CIE456" s="68" t="s">
        <v>93</v>
      </c>
      <c r="CIF456" s="68" t="s">
        <v>93</v>
      </c>
      <c r="CIG456" s="68" t="s">
        <v>93</v>
      </c>
      <c r="CIH456" s="68" t="s">
        <v>93</v>
      </c>
      <c r="CII456" s="68" t="s">
        <v>93</v>
      </c>
      <c r="CIJ456" s="68" t="s">
        <v>93</v>
      </c>
      <c r="CIK456" s="68" t="s">
        <v>93</v>
      </c>
      <c r="CIL456" s="68" t="s">
        <v>93</v>
      </c>
      <c r="CIM456" s="68" t="s">
        <v>93</v>
      </c>
      <c r="CIN456" s="68" t="s">
        <v>93</v>
      </c>
      <c r="CIO456" s="68" t="s">
        <v>93</v>
      </c>
      <c r="CIP456" s="68" t="s">
        <v>93</v>
      </c>
      <c r="CIQ456" s="68" t="s">
        <v>93</v>
      </c>
      <c r="CIR456" s="68" t="s">
        <v>93</v>
      </c>
      <c r="CIS456" s="68" t="s">
        <v>93</v>
      </c>
      <c r="CIT456" s="68" t="s">
        <v>93</v>
      </c>
      <c r="CIU456" s="68" t="s">
        <v>93</v>
      </c>
      <c r="CIV456" s="68" t="s">
        <v>93</v>
      </c>
      <c r="CIW456" s="68" t="s">
        <v>93</v>
      </c>
      <c r="CIX456" s="68" t="s">
        <v>93</v>
      </c>
      <c r="CIY456" s="68" t="s">
        <v>93</v>
      </c>
      <c r="CIZ456" s="68" t="s">
        <v>93</v>
      </c>
      <c r="CJA456" s="68" t="s">
        <v>93</v>
      </c>
      <c r="CJB456" s="68" t="s">
        <v>93</v>
      </c>
      <c r="CJC456" s="68" t="s">
        <v>93</v>
      </c>
      <c r="CJD456" s="68" t="s">
        <v>93</v>
      </c>
      <c r="CJE456" s="68" t="s">
        <v>93</v>
      </c>
      <c r="CJF456" s="68" t="s">
        <v>93</v>
      </c>
      <c r="CJG456" s="68" t="s">
        <v>93</v>
      </c>
      <c r="CJH456" s="68" t="s">
        <v>93</v>
      </c>
      <c r="CJI456" s="68" t="s">
        <v>93</v>
      </c>
      <c r="CJJ456" s="68" t="s">
        <v>93</v>
      </c>
      <c r="CJK456" s="68" t="s">
        <v>93</v>
      </c>
      <c r="CJL456" s="68" t="s">
        <v>93</v>
      </c>
      <c r="CJM456" s="68" t="s">
        <v>93</v>
      </c>
      <c r="CJN456" s="68" t="s">
        <v>93</v>
      </c>
      <c r="CJO456" s="68" t="s">
        <v>93</v>
      </c>
      <c r="CJP456" s="68" t="s">
        <v>93</v>
      </c>
      <c r="CJQ456" s="68" t="s">
        <v>93</v>
      </c>
      <c r="CJR456" s="68" t="s">
        <v>93</v>
      </c>
      <c r="CJS456" s="68" t="s">
        <v>93</v>
      </c>
      <c r="CJT456" s="68" t="s">
        <v>93</v>
      </c>
      <c r="CJU456" s="68" t="s">
        <v>93</v>
      </c>
      <c r="CJV456" s="68" t="s">
        <v>93</v>
      </c>
      <c r="CJW456" s="68" t="s">
        <v>93</v>
      </c>
      <c r="CJX456" s="68" t="s">
        <v>93</v>
      </c>
      <c r="CJY456" s="68" t="s">
        <v>93</v>
      </c>
      <c r="CJZ456" s="68" t="s">
        <v>93</v>
      </c>
      <c r="CKA456" s="68" t="s">
        <v>93</v>
      </c>
      <c r="CKB456" s="68" t="s">
        <v>93</v>
      </c>
      <c r="CKC456" s="68" t="s">
        <v>93</v>
      </c>
      <c r="CKD456" s="68" t="s">
        <v>93</v>
      </c>
      <c r="CKE456" s="68" t="s">
        <v>93</v>
      </c>
      <c r="CKF456" s="68" t="s">
        <v>93</v>
      </c>
      <c r="CKG456" s="68" t="s">
        <v>93</v>
      </c>
      <c r="CKH456" s="68" t="s">
        <v>93</v>
      </c>
      <c r="CKI456" s="68" t="s">
        <v>93</v>
      </c>
      <c r="CKJ456" s="68" t="s">
        <v>93</v>
      </c>
      <c r="CKK456" s="68" t="s">
        <v>93</v>
      </c>
      <c r="CKL456" s="68" t="s">
        <v>93</v>
      </c>
      <c r="CKM456" s="68" t="s">
        <v>93</v>
      </c>
      <c r="CKN456" s="68" t="s">
        <v>93</v>
      </c>
      <c r="CKO456" s="68" t="s">
        <v>93</v>
      </c>
      <c r="CKP456" s="68" t="s">
        <v>93</v>
      </c>
      <c r="CKQ456" s="68" t="s">
        <v>93</v>
      </c>
      <c r="CKR456" s="68" t="s">
        <v>93</v>
      </c>
      <c r="CKS456" s="68" t="s">
        <v>93</v>
      </c>
      <c r="CKT456" s="68" t="s">
        <v>93</v>
      </c>
      <c r="CKU456" s="68" t="s">
        <v>93</v>
      </c>
      <c r="CKV456" s="68" t="s">
        <v>93</v>
      </c>
      <c r="CKW456" s="68" t="s">
        <v>93</v>
      </c>
      <c r="CKX456" s="68" t="s">
        <v>93</v>
      </c>
      <c r="CKY456" s="68" t="s">
        <v>93</v>
      </c>
      <c r="CKZ456" s="68" t="s">
        <v>93</v>
      </c>
      <c r="CLA456" s="68" t="s">
        <v>93</v>
      </c>
      <c r="CLB456" s="68" t="s">
        <v>93</v>
      </c>
      <c r="CLC456" s="68" t="s">
        <v>93</v>
      </c>
      <c r="CLD456" s="68" t="s">
        <v>93</v>
      </c>
      <c r="CLE456" s="68" t="s">
        <v>93</v>
      </c>
      <c r="CLF456" s="68" t="s">
        <v>93</v>
      </c>
      <c r="CLG456" s="68" t="s">
        <v>93</v>
      </c>
      <c r="CLH456" s="68" t="s">
        <v>93</v>
      </c>
      <c r="CLI456" s="68" t="s">
        <v>93</v>
      </c>
      <c r="CLJ456" s="68" t="s">
        <v>93</v>
      </c>
      <c r="CLK456" s="68" t="s">
        <v>93</v>
      </c>
      <c r="CLL456" s="68" t="s">
        <v>93</v>
      </c>
      <c r="CLM456" s="68" t="s">
        <v>93</v>
      </c>
      <c r="CLN456" s="68" t="s">
        <v>93</v>
      </c>
      <c r="CLO456" s="68" t="s">
        <v>93</v>
      </c>
      <c r="CLP456" s="68" t="s">
        <v>93</v>
      </c>
      <c r="CLQ456" s="68" t="s">
        <v>93</v>
      </c>
      <c r="CLR456" s="68" t="s">
        <v>93</v>
      </c>
      <c r="CLS456" s="68" t="s">
        <v>93</v>
      </c>
      <c r="CLT456" s="68" t="s">
        <v>93</v>
      </c>
      <c r="CLU456" s="68" t="s">
        <v>93</v>
      </c>
      <c r="CLV456" s="68" t="s">
        <v>93</v>
      </c>
      <c r="CLW456" s="68" t="s">
        <v>93</v>
      </c>
      <c r="CLX456" s="68" t="s">
        <v>93</v>
      </c>
      <c r="CLY456" s="68" t="s">
        <v>93</v>
      </c>
      <c r="CLZ456" s="68" t="s">
        <v>93</v>
      </c>
      <c r="CMA456" s="68" t="s">
        <v>93</v>
      </c>
      <c r="CMB456" s="68" t="s">
        <v>93</v>
      </c>
      <c r="CMC456" s="68" t="s">
        <v>93</v>
      </c>
      <c r="CMD456" s="68" t="s">
        <v>93</v>
      </c>
      <c r="CME456" s="68" t="s">
        <v>93</v>
      </c>
      <c r="CMF456" s="68" t="s">
        <v>93</v>
      </c>
      <c r="CMG456" s="68" t="s">
        <v>93</v>
      </c>
      <c r="CMH456" s="68" t="s">
        <v>93</v>
      </c>
      <c r="CMI456" s="68" t="s">
        <v>93</v>
      </c>
      <c r="CMJ456" s="68" t="s">
        <v>93</v>
      </c>
      <c r="CMK456" s="68" t="s">
        <v>93</v>
      </c>
      <c r="CML456" s="68" t="s">
        <v>93</v>
      </c>
      <c r="CMM456" s="68" t="s">
        <v>93</v>
      </c>
      <c r="CMN456" s="68" t="s">
        <v>93</v>
      </c>
      <c r="CMO456" s="68" t="s">
        <v>93</v>
      </c>
      <c r="CMP456" s="68" t="s">
        <v>93</v>
      </c>
      <c r="CMQ456" s="68" t="s">
        <v>93</v>
      </c>
      <c r="CMR456" s="68" t="s">
        <v>93</v>
      </c>
      <c r="CMS456" s="68" t="s">
        <v>93</v>
      </c>
      <c r="CMT456" s="68" t="s">
        <v>93</v>
      </c>
      <c r="CMU456" s="68" t="s">
        <v>93</v>
      </c>
      <c r="CMV456" s="68" t="s">
        <v>93</v>
      </c>
      <c r="CMW456" s="68" t="s">
        <v>93</v>
      </c>
      <c r="CMX456" s="68" t="s">
        <v>93</v>
      </c>
      <c r="CMY456" s="68" t="s">
        <v>93</v>
      </c>
      <c r="CMZ456" s="68" t="s">
        <v>93</v>
      </c>
      <c r="CNA456" s="68" t="s">
        <v>93</v>
      </c>
      <c r="CNB456" s="68" t="s">
        <v>93</v>
      </c>
      <c r="CNC456" s="68" t="s">
        <v>93</v>
      </c>
      <c r="CND456" s="68" t="s">
        <v>93</v>
      </c>
      <c r="CNE456" s="68" t="s">
        <v>93</v>
      </c>
      <c r="CNF456" s="68" t="s">
        <v>93</v>
      </c>
      <c r="CNG456" s="68" t="s">
        <v>93</v>
      </c>
      <c r="CNH456" s="68" t="s">
        <v>93</v>
      </c>
      <c r="CNI456" s="68" t="s">
        <v>93</v>
      </c>
      <c r="CNJ456" s="68" t="s">
        <v>93</v>
      </c>
      <c r="CNK456" s="68" t="s">
        <v>93</v>
      </c>
      <c r="CNL456" s="68" t="s">
        <v>93</v>
      </c>
      <c r="CNM456" s="68" t="s">
        <v>93</v>
      </c>
      <c r="CNN456" s="68" t="s">
        <v>93</v>
      </c>
      <c r="CNO456" s="68" t="s">
        <v>93</v>
      </c>
      <c r="CNP456" s="68" t="s">
        <v>93</v>
      </c>
      <c r="CNQ456" s="68" t="s">
        <v>93</v>
      </c>
      <c r="CNR456" s="68" t="s">
        <v>93</v>
      </c>
      <c r="CNS456" s="68" t="s">
        <v>93</v>
      </c>
      <c r="CNT456" s="68" t="s">
        <v>93</v>
      </c>
      <c r="CNU456" s="68" t="s">
        <v>93</v>
      </c>
      <c r="CNV456" s="68" t="s">
        <v>93</v>
      </c>
      <c r="CNW456" s="68" t="s">
        <v>93</v>
      </c>
      <c r="CNX456" s="68" t="s">
        <v>93</v>
      </c>
      <c r="CNY456" s="68" t="s">
        <v>93</v>
      </c>
      <c r="CNZ456" s="68" t="s">
        <v>93</v>
      </c>
      <c r="COA456" s="68" t="s">
        <v>93</v>
      </c>
      <c r="COB456" s="68" t="s">
        <v>93</v>
      </c>
      <c r="COC456" s="68" t="s">
        <v>93</v>
      </c>
      <c r="COD456" s="68" t="s">
        <v>93</v>
      </c>
      <c r="COE456" s="68" t="s">
        <v>93</v>
      </c>
      <c r="COF456" s="68" t="s">
        <v>93</v>
      </c>
      <c r="COG456" s="68" t="s">
        <v>93</v>
      </c>
      <c r="COH456" s="68" t="s">
        <v>93</v>
      </c>
      <c r="COI456" s="68" t="s">
        <v>93</v>
      </c>
      <c r="COJ456" s="68" t="s">
        <v>93</v>
      </c>
      <c r="COK456" s="68" t="s">
        <v>93</v>
      </c>
      <c r="COL456" s="68" t="s">
        <v>93</v>
      </c>
      <c r="COM456" s="68" t="s">
        <v>93</v>
      </c>
      <c r="CON456" s="68" t="s">
        <v>93</v>
      </c>
      <c r="COO456" s="68" t="s">
        <v>93</v>
      </c>
      <c r="COP456" s="68" t="s">
        <v>93</v>
      </c>
      <c r="COQ456" s="68" t="s">
        <v>93</v>
      </c>
      <c r="COR456" s="68" t="s">
        <v>93</v>
      </c>
      <c r="COS456" s="68" t="s">
        <v>93</v>
      </c>
      <c r="COT456" s="68" t="s">
        <v>93</v>
      </c>
      <c r="COU456" s="68" t="s">
        <v>93</v>
      </c>
      <c r="COV456" s="68" t="s">
        <v>93</v>
      </c>
      <c r="COW456" s="68" t="s">
        <v>93</v>
      </c>
      <c r="COX456" s="68" t="s">
        <v>93</v>
      </c>
      <c r="COY456" s="68" t="s">
        <v>93</v>
      </c>
      <c r="COZ456" s="68" t="s">
        <v>93</v>
      </c>
      <c r="CPA456" s="68" t="s">
        <v>93</v>
      </c>
      <c r="CPB456" s="68" t="s">
        <v>93</v>
      </c>
      <c r="CPC456" s="68" t="s">
        <v>93</v>
      </c>
      <c r="CPD456" s="68" t="s">
        <v>93</v>
      </c>
      <c r="CPE456" s="68" t="s">
        <v>93</v>
      </c>
      <c r="CPF456" s="68" t="s">
        <v>93</v>
      </c>
      <c r="CPG456" s="68" t="s">
        <v>93</v>
      </c>
      <c r="CPH456" s="68" t="s">
        <v>93</v>
      </c>
      <c r="CPI456" s="68" t="s">
        <v>93</v>
      </c>
      <c r="CPJ456" s="68" t="s">
        <v>93</v>
      </c>
      <c r="CPK456" s="68" t="s">
        <v>93</v>
      </c>
      <c r="CPL456" s="68" t="s">
        <v>93</v>
      </c>
      <c r="CPM456" s="68" t="s">
        <v>93</v>
      </c>
      <c r="CPN456" s="68" t="s">
        <v>93</v>
      </c>
      <c r="CPO456" s="68" t="s">
        <v>93</v>
      </c>
      <c r="CPP456" s="68" t="s">
        <v>93</v>
      </c>
      <c r="CPQ456" s="68" t="s">
        <v>93</v>
      </c>
      <c r="CPR456" s="68" t="s">
        <v>93</v>
      </c>
      <c r="CPS456" s="68" t="s">
        <v>93</v>
      </c>
      <c r="CPT456" s="68" t="s">
        <v>93</v>
      </c>
      <c r="CPU456" s="68" t="s">
        <v>93</v>
      </c>
      <c r="CPV456" s="68" t="s">
        <v>93</v>
      </c>
      <c r="CPW456" s="68" t="s">
        <v>93</v>
      </c>
      <c r="CPX456" s="68" t="s">
        <v>93</v>
      </c>
      <c r="CPY456" s="68" t="s">
        <v>93</v>
      </c>
      <c r="CPZ456" s="68" t="s">
        <v>93</v>
      </c>
      <c r="CQA456" s="68" t="s">
        <v>93</v>
      </c>
      <c r="CQB456" s="68" t="s">
        <v>93</v>
      </c>
      <c r="CQC456" s="68" t="s">
        <v>93</v>
      </c>
      <c r="CQD456" s="68" t="s">
        <v>93</v>
      </c>
      <c r="CQE456" s="68" t="s">
        <v>93</v>
      </c>
      <c r="CQF456" s="68" t="s">
        <v>93</v>
      </c>
      <c r="CQG456" s="68" t="s">
        <v>93</v>
      </c>
      <c r="CQH456" s="68" t="s">
        <v>93</v>
      </c>
      <c r="CQI456" s="68" t="s">
        <v>93</v>
      </c>
      <c r="CQJ456" s="68" t="s">
        <v>93</v>
      </c>
      <c r="CQK456" s="68" t="s">
        <v>93</v>
      </c>
      <c r="CQL456" s="68" t="s">
        <v>93</v>
      </c>
      <c r="CQM456" s="68" t="s">
        <v>93</v>
      </c>
      <c r="CQN456" s="68" t="s">
        <v>93</v>
      </c>
      <c r="CQO456" s="68" t="s">
        <v>93</v>
      </c>
      <c r="CQP456" s="68" t="s">
        <v>93</v>
      </c>
      <c r="CQQ456" s="68" t="s">
        <v>93</v>
      </c>
      <c r="CQR456" s="68" t="s">
        <v>93</v>
      </c>
      <c r="CQS456" s="68" t="s">
        <v>93</v>
      </c>
      <c r="CQT456" s="68" t="s">
        <v>93</v>
      </c>
      <c r="CQU456" s="68" t="s">
        <v>93</v>
      </c>
      <c r="CQV456" s="68" t="s">
        <v>93</v>
      </c>
      <c r="CQW456" s="68" t="s">
        <v>93</v>
      </c>
      <c r="CQX456" s="68" t="s">
        <v>93</v>
      </c>
      <c r="CQY456" s="68" t="s">
        <v>93</v>
      </c>
      <c r="CQZ456" s="68" t="s">
        <v>93</v>
      </c>
      <c r="CRA456" s="68" t="s">
        <v>93</v>
      </c>
      <c r="CRB456" s="68" t="s">
        <v>93</v>
      </c>
      <c r="CRC456" s="68" t="s">
        <v>93</v>
      </c>
      <c r="CRD456" s="68" t="s">
        <v>93</v>
      </c>
      <c r="CRE456" s="68" t="s">
        <v>93</v>
      </c>
      <c r="CRF456" s="68" t="s">
        <v>93</v>
      </c>
      <c r="CRG456" s="68" t="s">
        <v>93</v>
      </c>
      <c r="CRH456" s="68" t="s">
        <v>93</v>
      </c>
      <c r="CRI456" s="68" t="s">
        <v>93</v>
      </c>
      <c r="CRJ456" s="68" t="s">
        <v>93</v>
      </c>
      <c r="CRK456" s="68" t="s">
        <v>93</v>
      </c>
      <c r="CRL456" s="68" t="s">
        <v>93</v>
      </c>
      <c r="CRM456" s="68" t="s">
        <v>93</v>
      </c>
      <c r="CRN456" s="68" t="s">
        <v>93</v>
      </c>
      <c r="CRO456" s="68" t="s">
        <v>93</v>
      </c>
      <c r="CRP456" s="68" t="s">
        <v>93</v>
      </c>
      <c r="CRQ456" s="68" t="s">
        <v>93</v>
      </c>
      <c r="CRR456" s="68" t="s">
        <v>93</v>
      </c>
      <c r="CRS456" s="68" t="s">
        <v>93</v>
      </c>
      <c r="CRT456" s="68" t="s">
        <v>93</v>
      </c>
      <c r="CRU456" s="68" t="s">
        <v>93</v>
      </c>
      <c r="CRV456" s="68" t="s">
        <v>93</v>
      </c>
      <c r="CRW456" s="68" t="s">
        <v>93</v>
      </c>
      <c r="CRX456" s="68" t="s">
        <v>93</v>
      </c>
      <c r="CRY456" s="68" t="s">
        <v>93</v>
      </c>
      <c r="CRZ456" s="68" t="s">
        <v>93</v>
      </c>
      <c r="CSA456" s="68" t="s">
        <v>93</v>
      </c>
      <c r="CSB456" s="68" t="s">
        <v>93</v>
      </c>
      <c r="CSC456" s="68" t="s">
        <v>93</v>
      </c>
      <c r="CSD456" s="68" t="s">
        <v>93</v>
      </c>
      <c r="CSE456" s="68" t="s">
        <v>93</v>
      </c>
      <c r="CSF456" s="68" t="s">
        <v>93</v>
      </c>
      <c r="CSG456" s="68" t="s">
        <v>93</v>
      </c>
      <c r="CSH456" s="68" t="s">
        <v>93</v>
      </c>
      <c r="CSI456" s="68" t="s">
        <v>93</v>
      </c>
      <c r="CSJ456" s="68" t="s">
        <v>93</v>
      </c>
      <c r="CSK456" s="68" t="s">
        <v>93</v>
      </c>
      <c r="CSL456" s="68" t="s">
        <v>93</v>
      </c>
      <c r="CSM456" s="68" t="s">
        <v>93</v>
      </c>
      <c r="CSN456" s="68" t="s">
        <v>93</v>
      </c>
      <c r="CSO456" s="68" t="s">
        <v>93</v>
      </c>
      <c r="CSP456" s="68" t="s">
        <v>93</v>
      </c>
      <c r="CSQ456" s="68" t="s">
        <v>93</v>
      </c>
      <c r="CSR456" s="68" t="s">
        <v>93</v>
      </c>
      <c r="CSS456" s="68" t="s">
        <v>93</v>
      </c>
      <c r="CST456" s="68" t="s">
        <v>93</v>
      </c>
      <c r="CSU456" s="68" t="s">
        <v>93</v>
      </c>
      <c r="CSV456" s="68" t="s">
        <v>93</v>
      </c>
      <c r="CSW456" s="68" t="s">
        <v>93</v>
      </c>
      <c r="CSX456" s="68" t="s">
        <v>93</v>
      </c>
      <c r="CSY456" s="68" t="s">
        <v>93</v>
      </c>
      <c r="CSZ456" s="68" t="s">
        <v>93</v>
      </c>
      <c r="CTA456" s="68" t="s">
        <v>93</v>
      </c>
      <c r="CTB456" s="68" t="s">
        <v>93</v>
      </c>
      <c r="CTC456" s="68" t="s">
        <v>93</v>
      </c>
      <c r="CTD456" s="68" t="s">
        <v>93</v>
      </c>
      <c r="CTE456" s="68" t="s">
        <v>93</v>
      </c>
      <c r="CTF456" s="68" t="s">
        <v>93</v>
      </c>
      <c r="CTG456" s="68" t="s">
        <v>93</v>
      </c>
      <c r="CTH456" s="68" t="s">
        <v>93</v>
      </c>
      <c r="CTI456" s="68" t="s">
        <v>93</v>
      </c>
      <c r="CTJ456" s="68" t="s">
        <v>93</v>
      </c>
      <c r="CTK456" s="68" t="s">
        <v>93</v>
      </c>
      <c r="CTL456" s="68" t="s">
        <v>93</v>
      </c>
      <c r="CTM456" s="68" t="s">
        <v>93</v>
      </c>
      <c r="CTN456" s="68" t="s">
        <v>93</v>
      </c>
      <c r="CTO456" s="68" t="s">
        <v>93</v>
      </c>
      <c r="CTP456" s="68" t="s">
        <v>93</v>
      </c>
      <c r="CTQ456" s="68" t="s">
        <v>93</v>
      </c>
      <c r="CTR456" s="68" t="s">
        <v>93</v>
      </c>
      <c r="CTS456" s="68" t="s">
        <v>93</v>
      </c>
      <c r="CTT456" s="68" t="s">
        <v>93</v>
      </c>
      <c r="CTU456" s="68" t="s">
        <v>93</v>
      </c>
      <c r="CTV456" s="68" t="s">
        <v>93</v>
      </c>
      <c r="CTW456" s="68" t="s">
        <v>93</v>
      </c>
      <c r="CTX456" s="68" t="s">
        <v>93</v>
      </c>
      <c r="CTY456" s="68" t="s">
        <v>93</v>
      </c>
      <c r="CTZ456" s="68" t="s">
        <v>93</v>
      </c>
      <c r="CUA456" s="68" t="s">
        <v>93</v>
      </c>
      <c r="CUB456" s="68" t="s">
        <v>93</v>
      </c>
      <c r="CUC456" s="68" t="s">
        <v>93</v>
      </c>
      <c r="CUD456" s="68" t="s">
        <v>93</v>
      </c>
      <c r="CUE456" s="68" t="s">
        <v>93</v>
      </c>
      <c r="CUF456" s="68" t="s">
        <v>93</v>
      </c>
      <c r="CUG456" s="68" t="s">
        <v>93</v>
      </c>
      <c r="CUH456" s="68" t="s">
        <v>93</v>
      </c>
      <c r="CUI456" s="68" t="s">
        <v>93</v>
      </c>
      <c r="CUJ456" s="68" t="s">
        <v>93</v>
      </c>
      <c r="CUK456" s="68" t="s">
        <v>93</v>
      </c>
      <c r="CUL456" s="68" t="s">
        <v>93</v>
      </c>
      <c r="CUM456" s="68" t="s">
        <v>93</v>
      </c>
      <c r="CUN456" s="68" t="s">
        <v>93</v>
      </c>
      <c r="CUO456" s="68" t="s">
        <v>93</v>
      </c>
      <c r="CUP456" s="68" t="s">
        <v>93</v>
      </c>
      <c r="CUQ456" s="68" t="s">
        <v>93</v>
      </c>
      <c r="CUR456" s="68" t="s">
        <v>93</v>
      </c>
      <c r="CUS456" s="68" t="s">
        <v>93</v>
      </c>
      <c r="CUT456" s="68" t="s">
        <v>93</v>
      </c>
      <c r="CUU456" s="68" t="s">
        <v>93</v>
      </c>
      <c r="CUV456" s="68" t="s">
        <v>93</v>
      </c>
      <c r="CUW456" s="68" t="s">
        <v>93</v>
      </c>
      <c r="CUX456" s="68" t="s">
        <v>93</v>
      </c>
      <c r="CUY456" s="68" t="s">
        <v>93</v>
      </c>
      <c r="CUZ456" s="68" t="s">
        <v>93</v>
      </c>
      <c r="CVA456" s="68" t="s">
        <v>93</v>
      </c>
      <c r="CVB456" s="68" t="s">
        <v>93</v>
      </c>
      <c r="CVC456" s="68" t="s">
        <v>93</v>
      </c>
      <c r="CVD456" s="68" t="s">
        <v>93</v>
      </c>
      <c r="CVE456" s="68" t="s">
        <v>93</v>
      </c>
      <c r="CVF456" s="68" t="s">
        <v>93</v>
      </c>
      <c r="CVG456" s="68" t="s">
        <v>93</v>
      </c>
      <c r="CVH456" s="68" t="s">
        <v>93</v>
      </c>
      <c r="CVI456" s="68" t="s">
        <v>93</v>
      </c>
      <c r="CVJ456" s="68" t="s">
        <v>93</v>
      </c>
      <c r="CVK456" s="68" t="s">
        <v>93</v>
      </c>
      <c r="CVL456" s="68" t="s">
        <v>93</v>
      </c>
      <c r="CVM456" s="68" t="s">
        <v>93</v>
      </c>
      <c r="CVN456" s="68" t="s">
        <v>93</v>
      </c>
      <c r="CVO456" s="68" t="s">
        <v>93</v>
      </c>
      <c r="CVP456" s="68" t="s">
        <v>93</v>
      </c>
      <c r="CVQ456" s="68" t="s">
        <v>93</v>
      </c>
      <c r="CVR456" s="68" t="s">
        <v>93</v>
      </c>
      <c r="CVS456" s="68" t="s">
        <v>93</v>
      </c>
      <c r="CVT456" s="68" t="s">
        <v>93</v>
      </c>
      <c r="CVU456" s="68" t="s">
        <v>93</v>
      </c>
      <c r="CVV456" s="68" t="s">
        <v>93</v>
      </c>
      <c r="CVW456" s="68" t="s">
        <v>93</v>
      </c>
      <c r="CVX456" s="68" t="s">
        <v>93</v>
      </c>
      <c r="CVY456" s="68" t="s">
        <v>93</v>
      </c>
      <c r="CVZ456" s="68" t="s">
        <v>93</v>
      </c>
      <c r="CWA456" s="68" t="s">
        <v>93</v>
      </c>
      <c r="CWB456" s="68" t="s">
        <v>93</v>
      </c>
      <c r="CWC456" s="68" t="s">
        <v>93</v>
      </c>
      <c r="CWD456" s="68" t="s">
        <v>93</v>
      </c>
      <c r="CWE456" s="68" t="s">
        <v>93</v>
      </c>
      <c r="CWF456" s="68" t="s">
        <v>93</v>
      </c>
      <c r="CWG456" s="68" t="s">
        <v>93</v>
      </c>
      <c r="CWH456" s="68" t="s">
        <v>93</v>
      </c>
      <c r="CWI456" s="68" t="s">
        <v>93</v>
      </c>
      <c r="CWJ456" s="68" t="s">
        <v>93</v>
      </c>
      <c r="CWK456" s="68" t="s">
        <v>93</v>
      </c>
      <c r="CWL456" s="68" t="s">
        <v>93</v>
      </c>
      <c r="CWM456" s="68" t="s">
        <v>93</v>
      </c>
      <c r="CWN456" s="68" t="s">
        <v>93</v>
      </c>
      <c r="CWO456" s="68" t="s">
        <v>93</v>
      </c>
      <c r="CWP456" s="68" t="s">
        <v>93</v>
      </c>
      <c r="CWQ456" s="68" t="s">
        <v>93</v>
      </c>
      <c r="CWR456" s="68" t="s">
        <v>93</v>
      </c>
      <c r="CWS456" s="68" t="s">
        <v>93</v>
      </c>
      <c r="CWT456" s="68" t="s">
        <v>93</v>
      </c>
      <c r="CWU456" s="68" t="s">
        <v>93</v>
      </c>
      <c r="CWV456" s="68" t="s">
        <v>93</v>
      </c>
      <c r="CWW456" s="68" t="s">
        <v>93</v>
      </c>
      <c r="CWX456" s="68" t="s">
        <v>93</v>
      </c>
      <c r="CWY456" s="68" t="s">
        <v>93</v>
      </c>
      <c r="CWZ456" s="68" t="s">
        <v>93</v>
      </c>
      <c r="CXA456" s="68" t="s">
        <v>93</v>
      </c>
      <c r="CXB456" s="68" t="s">
        <v>93</v>
      </c>
      <c r="CXC456" s="68" t="s">
        <v>93</v>
      </c>
      <c r="CXD456" s="68" t="s">
        <v>93</v>
      </c>
      <c r="CXE456" s="68" t="s">
        <v>93</v>
      </c>
      <c r="CXF456" s="68" t="s">
        <v>93</v>
      </c>
      <c r="CXG456" s="68" t="s">
        <v>93</v>
      </c>
      <c r="CXH456" s="68" t="s">
        <v>93</v>
      </c>
      <c r="CXI456" s="68" t="s">
        <v>93</v>
      </c>
      <c r="CXJ456" s="68" t="s">
        <v>93</v>
      </c>
      <c r="CXK456" s="68" t="s">
        <v>93</v>
      </c>
      <c r="CXL456" s="68" t="s">
        <v>93</v>
      </c>
      <c r="CXM456" s="68" t="s">
        <v>93</v>
      </c>
      <c r="CXN456" s="68" t="s">
        <v>93</v>
      </c>
      <c r="CXO456" s="68" t="s">
        <v>93</v>
      </c>
      <c r="CXP456" s="68" t="s">
        <v>93</v>
      </c>
      <c r="CXQ456" s="68" t="s">
        <v>93</v>
      </c>
      <c r="CXR456" s="68" t="s">
        <v>93</v>
      </c>
      <c r="CXS456" s="68" t="s">
        <v>93</v>
      </c>
      <c r="CXT456" s="68" t="s">
        <v>93</v>
      </c>
      <c r="CXU456" s="68" t="s">
        <v>93</v>
      </c>
      <c r="CXV456" s="68" t="s">
        <v>93</v>
      </c>
      <c r="CXW456" s="68" t="s">
        <v>93</v>
      </c>
      <c r="CXX456" s="68" t="s">
        <v>93</v>
      </c>
      <c r="CXY456" s="68" t="s">
        <v>93</v>
      </c>
      <c r="CXZ456" s="68" t="s">
        <v>93</v>
      </c>
      <c r="CYA456" s="68" t="s">
        <v>93</v>
      </c>
      <c r="CYB456" s="68" t="s">
        <v>93</v>
      </c>
      <c r="CYC456" s="68" t="s">
        <v>93</v>
      </c>
      <c r="CYD456" s="68" t="s">
        <v>93</v>
      </c>
      <c r="CYE456" s="68" t="s">
        <v>93</v>
      </c>
      <c r="CYF456" s="68" t="s">
        <v>93</v>
      </c>
      <c r="CYG456" s="68" t="s">
        <v>93</v>
      </c>
      <c r="CYH456" s="68" t="s">
        <v>93</v>
      </c>
      <c r="CYI456" s="68" t="s">
        <v>93</v>
      </c>
      <c r="CYJ456" s="68" t="s">
        <v>93</v>
      </c>
      <c r="CYK456" s="68" t="s">
        <v>93</v>
      </c>
      <c r="CYL456" s="68" t="s">
        <v>93</v>
      </c>
      <c r="CYM456" s="68" t="s">
        <v>93</v>
      </c>
      <c r="CYN456" s="68" t="s">
        <v>93</v>
      </c>
      <c r="CYO456" s="68" t="s">
        <v>93</v>
      </c>
      <c r="CYP456" s="68" t="s">
        <v>93</v>
      </c>
      <c r="CYQ456" s="68" t="s">
        <v>93</v>
      </c>
      <c r="CYR456" s="68" t="s">
        <v>93</v>
      </c>
      <c r="CYS456" s="68" t="s">
        <v>93</v>
      </c>
      <c r="CYT456" s="68" t="s">
        <v>93</v>
      </c>
      <c r="CYU456" s="68" t="s">
        <v>93</v>
      </c>
      <c r="CYV456" s="68" t="s">
        <v>93</v>
      </c>
      <c r="CYW456" s="68" t="s">
        <v>93</v>
      </c>
      <c r="CYX456" s="68" t="s">
        <v>93</v>
      </c>
      <c r="CYY456" s="68" t="s">
        <v>93</v>
      </c>
      <c r="CYZ456" s="68" t="s">
        <v>93</v>
      </c>
      <c r="CZA456" s="68" t="s">
        <v>93</v>
      </c>
      <c r="CZB456" s="68" t="s">
        <v>93</v>
      </c>
      <c r="CZC456" s="68" t="s">
        <v>93</v>
      </c>
      <c r="CZD456" s="68" t="s">
        <v>93</v>
      </c>
      <c r="CZE456" s="68" t="s">
        <v>93</v>
      </c>
      <c r="CZF456" s="68" t="s">
        <v>93</v>
      </c>
      <c r="CZG456" s="68" t="s">
        <v>93</v>
      </c>
      <c r="CZH456" s="68" t="s">
        <v>93</v>
      </c>
      <c r="CZI456" s="68" t="s">
        <v>93</v>
      </c>
      <c r="CZJ456" s="68" t="s">
        <v>93</v>
      </c>
      <c r="CZK456" s="68" t="s">
        <v>93</v>
      </c>
      <c r="CZL456" s="68" t="s">
        <v>93</v>
      </c>
      <c r="CZM456" s="68" t="s">
        <v>93</v>
      </c>
      <c r="CZN456" s="68" t="s">
        <v>93</v>
      </c>
      <c r="CZO456" s="68" t="s">
        <v>93</v>
      </c>
      <c r="CZP456" s="68" t="s">
        <v>93</v>
      </c>
      <c r="CZQ456" s="68" t="s">
        <v>93</v>
      </c>
      <c r="CZR456" s="68" t="s">
        <v>93</v>
      </c>
      <c r="CZS456" s="68" t="s">
        <v>93</v>
      </c>
      <c r="CZT456" s="68" t="s">
        <v>93</v>
      </c>
      <c r="CZU456" s="68" t="s">
        <v>93</v>
      </c>
      <c r="CZV456" s="68" t="s">
        <v>93</v>
      </c>
      <c r="CZW456" s="68" t="s">
        <v>93</v>
      </c>
      <c r="CZX456" s="68" t="s">
        <v>93</v>
      </c>
      <c r="CZY456" s="68" t="s">
        <v>93</v>
      </c>
      <c r="CZZ456" s="68" t="s">
        <v>93</v>
      </c>
      <c r="DAA456" s="68" t="s">
        <v>93</v>
      </c>
      <c r="DAB456" s="68" t="s">
        <v>93</v>
      </c>
      <c r="DAC456" s="68" t="s">
        <v>93</v>
      </c>
      <c r="DAD456" s="68" t="s">
        <v>93</v>
      </c>
      <c r="DAE456" s="68" t="s">
        <v>93</v>
      </c>
      <c r="DAF456" s="68" t="s">
        <v>93</v>
      </c>
      <c r="DAG456" s="68" t="s">
        <v>93</v>
      </c>
      <c r="DAH456" s="68" t="s">
        <v>93</v>
      </c>
      <c r="DAI456" s="68" t="s">
        <v>93</v>
      </c>
      <c r="DAJ456" s="68" t="s">
        <v>93</v>
      </c>
      <c r="DAK456" s="68" t="s">
        <v>93</v>
      </c>
      <c r="DAL456" s="68" t="s">
        <v>93</v>
      </c>
      <c r="DAM456" s="68" t="s">
        <v>93</v>
      </c>
      <c r="DAN456" s="68" t="s">
        <v>93</v>
      </c>
      <c r="DAO456" s="68" t="s">
        <v>93</v>
      </c>
      <c r="DAP456" s="68" t="s">
        <v>93</v>
      </c>
      <c r="DAQ456" s="68" t="s">
        <v>93</v>
      </c>
      <c r="DAR456" s="68" t="s">
        <v>93</v>
      </c>
      <c r="DAS456" s="68" t="s">
        <v>93</v>
      </c>
      <c r="DAT456" s="68" t="s">
        <v>93</v>
      </c>
      <c r="DAU456" s="68" t="s">
        <v>93</v>
      </c>
      <c r="DAV456" s="68" t="s">
        <v>93</v>
      </c>
      <c r="DAW456" s="68" t="s">
        <v>93</v>
      </c>
      <c r="DAX456" s="68" t="s">
        <v>93</v>
      </c>
      <c r="DAY456" s="68" t="s">
        <v>93</v>
      </c>
      <c r="DAZ456" s="68" t="s">
        <v>93</v>
      </c>
      <c r="DBA456" s="68" t="s">
        <v>93</v>
      </c>
      <c r="DBB456" s="68" t="s">
        <v>93</v>
      </c>
      <c r="DBC456" s="68" t="s">
        <v>93</v>
      </c>
      <c r="DBD456" s="68" t="s">
        <v>93</v>
      </c>
      <c r="DBE456" s="68" t="s">
        <v>93</v>
      </c>
      <c r="DBF456" s="68" t="s">
        <v>93</v>
      </c>
      <c r="DBG456" s="68" t="s">
        <v>93</v>
      </c>
      <c r="DBH456" s="68" t="s">
        <v>93</v>
      </c>
      <c r="DBI456" s="68" t="s">
        <v>93</v>
      </c>
      <c r="DBJ456" s="68" t="s">
        <v>93</v>
      </c>
      <c r="DBK456" s="68" t="s">
        <v>93</v>
      </c>
      <c r="DBL456" s="68" t="s">
        <v>93</v>
      </c>
      <c r="DBM456" s="68" t="s">
        <v>93</v>
      </c>
      <c r="DBN456" s="68" t="s">
        <v>93</v>
      </c>
      <c r="DBO456" s="68" t="s">
        <v>93</v>
      </c>
      <c r="DBP456" s="68" t="s">
        <v>93</v>
      </c>
      <c r="DBQ456" s="68" t="s">
        <v>93</v>
      </c>
      <c r="DBR456" s="68" t="s">
        <v>93</v>
      </c>
      <c r="DBS456" s="68" t="s">
        <v>93</v>
      </c>
      <c r="DBT456" s="68" t="s">
        <v>93</v>
      </c>
      <c r="DBU456" s="68" t="s">
        <v>93</v>
      </c>
      <c r="DBV456" s="68" t="s">
        <v>93</v>
      </c>
      <c r="DBW456" s="68" t="s">
        <v>93</v>
      </c>
      <c r="DBX456" s="68" t="s">
        <v>93</v>
      </c>
      <c r="DBY456" s="68" t="s">
        <v>93</v>
      </c>
      <c r="DBZ456" s="68" t="s">
        <v>93</v>
      </c>
      <c r="DCA456" s="68" t="s">
        <v>93</v>
      </c>
      <c r="DCB456" s="68" t="s">
        <v>93</v>
      </c>
      <c r="DCC456" s="68" t="s">
        <v>93</v>
      </c>
      <c r="DCD456" s="68" t="s">
        <v>93</v>
      </c>
      <c r="DCE456" s="68" t="s">
        <v>93</v>
      </c>
      <c r="DCF456" s="68" t="s">
        <v>93</v>
      </c>
      <c r="DCG456" s="68" t="s">
        <v>93</v>
      </c>
      <c r="DCH456" s="68" t="s">
        <v>93</v>
      </c>
      <c r="DCI456" s="68" t="s">
        <v>93</v>
      </c>
      <c r="DCJ456" s="68" t="s">
        <v>93</v>
      </c>
      <c r="DCK456" s="68" t="s">
        <v>93</v>
      </c>
      <c r="DCL456" s="68" t="s">
        <v>93</v>
      </c>
      <c r="DCM456" s="68" t="s">
        <v>93</v>
      </c>
      <c r="DCN456" s="68" t="s">
        <v>93</v>
      </c>
      <c r="DCO456" s="68" t="s">
        <v>93</v>
      </c>
      <c r="DCP456" s="68" t="s">
        <v>93</v>
      </c>
      <c r="DCQ456" s="68" t="s">
        <v>93</v>
      </c>
      <c r="DCR456" s="68" t="s">
        <v>93</v>
      </c>
      <c r="DCS456" s="68" t="s">
        <v>93</v>
      </c>
      <c r="DCT456" s="68" t="s">
        <v>93</v>
      </c>
      <c r="DCU456" s="68" t="s">
        <v>93</v>
      </c>
      <c r="DCV456" s="68" t="s">
        <v>93</v>
      </c>
      <c r="DCW456" s="68" t="s">
        <v>93</v>
      </c>
      <c r="DCX456" s="68" t="s">
        <v>93</v>
      </c>
      <c r="DCY456" s="68" t="s">
        <v>93</v>
      </c>
      <c r="DCZ456" s="68" t="s">
        <v>93</v>
      </c>
      <c r="DDA456" s="68" t="s">
        <v>93</v>
      </c>
      <c r="DDB456" s="68" t="s">
        <v>93</v>
      </c>
      <c r="DDC456" s="68" t="s">
        <v>93</v>
      </c>
      <c r="DDD456" s="68" t="s">
        <v>93</v>
      </c>
      <c r="DDE456" s="68" t="s">
        <v>93</v>
      </c>
      <c r="DDF456" s="68" t="s">
        <v>93</v>
      </c>
      <c r="DDG456" s="68" t="s">
        <v>93</v>
      </c>
      <c r="DDH456" s="68" t="s">
        <v>93</v>
      </c>
      <c r="DDI456" s="68" t="s">
        <v>93</v>
      </c>
      <c r="DDJ456" s="68" t="s">
        <v>93</v>
      </c>
      <c r="DDK456" s="68" t="s">
        <v>93</v>
      </c>
      <c r="DDL456" s="68" t="s">
        <v>93</v>
      </c>
      <c r="DDM456" s="68" t="s">
        <v>93</v>
      </c>
      <c r="DDN456" s="68" t="s">
        <v>93</v>
      </c>
      <c r="DDO456" s="68" t="s">
        <v>93</v>
      </c>
      <c r="DDP456" s="68" t="s">
        <v>93</v>
      </c>
      <c r="DDQ456" s="68" t="s">
        <v>93</v>
      </c>
      <c r="DDR456" s="68" t="s">
        <v>93</v>
      </c>
      <c r="DDS456" s="68" t="s">
        <v>93</v>
      </c>
      <c r="DDT456" s="68" t="s">
        <v>93</v>
      </c>
      <c r="DDU456" s="68" t="s">
        <v>93</v>
      </c>
      <c r="DDV456" s="68" t="s">
        <v>93</v>
      </c>
      <c r="DDW456" s="68" t="s">
        <v>93</v>
      </c>
      <c r="DDX456" s="68" t="s">
        <v>93</v>
      </c>
      <c r="DDY456" s="68" t="s">
        <v>93</v>
      </c>
      <c r="DDZ456" s="68" t="s">
        <v>93</v>
      </c>
      <c r="DEA456" s="68" t="s">
        <v>93</v>
      </c>
      <c r="DEB456" s="68" t="s">
        <v>93</v>
      </c>
      <c r="DEC456" s="68" t="s">
        <v>93</v>
      </c>
      <c r="DED456" s="68" t="s">
        <v>93</v>
      </c>
      <c r="DEE456" s="68" t="s">
        <v>93</v>
      </c>
      <c r="DEF456" s="68" t="s">
        <v>93</v>
      </c>
      <c r="DEG456" s="68" t="s">
        <v>93</v>
      </c>
      <c r="DEH456" s="68" t="s">
        <v>93</v>
      </c>
      <c r="DEI456" s="68" t="s">
        <v>93</v>
      </c>
      <c r="DEJ456" s="68" t="s">
        <v>93</v>
      </c>
      <c r="DEK456" s="68" t="s">
        <v>93</v>
      </c>
      <c r="DEL456" s="68" t="s">
        <v>93</v>
      </c>
      <c r="DEM456" s="68" t="s">
        <v>93</v>
      </c>
      <c r="DEN456" s="68" t="s">
        <v>93</v>
      </c>
      <c r="DEO456" s="68" t="s">
        <v>93</v>
      </c>
      <c r="DEP456" s="68" t="s">
        <v>93</v>
      </c>
      <c r="DEQ456" s="68" t="s">
        <v>93</v>
      </c>
      <c r="DER456" s="68" t="s">
        <v>93</v>
      </c>
      <c r="DES456" s="68" t="s">
        <v>93</v>
      </c>
      <c r="DET456" s="68" t="s">
        <v>93</v>
      </c>
      <c r="DEU456" s="68" t="s">
        <v>93</v>
      </c>
      <c r="DEV456" s="68" t="s">
        <v>93</v>
      </c>
      <c r="DEW456" s="68" t="s">
        <v>93</v>
      </c>
      <c r="DEX456" s="68" t="s">
        <v>93</v>
      </c>
      <c r="DEY456" s="68" t="s">
        <v>93</v>
      </c>
      <c r="DEZ456" s="68" t="s">
        <v>93</v>
      </c>
      <c r="DFA456" s="68" t="s">
        <v>93</v>
      </c>
      <c r="DFB456" s="68" t="s">
        <v>93</v>
      </c>
      <c r="DFC456" s="68" t="s">
        <v>93</v>
      </c>
      <c r="DFD456" s="68" t="s">
        <v>93</v>
      </c>
      <c r="DFE456" s="68" t="s">
        <v>93</v>
      </c>
      <c r="DFF456" s="68" t="s">
        <v>93</v>
      </c>
      <c r="DFG456" s="68" t="s">
        <v>93</v>
      </c>
      <c r="DFH456" s="68" t="s">
        <v>93</v>
      </c>
      <c r="DFI456" s="68" t="s">
        <v>93</v>
      </c>
      <c r="DFJ456" s="68" t="s">
        <v>93</v>
      </c>
      <c r="DFK456" s="68" t="s">
        <v>93</v>
      </c>
      <c r="DFL456" s="68" t="s">
        <v>93</v>
      </c>
      <c r="DFM456" s="68" t="s">
        <v>93</v>
      </c>
      <c r="DFN456" s="68" t="s">
        <v>93</v>
      </c>
      <c r="DFO456" s="68" t="s">
        <v>93</v>
      </c>
      <c r="DFP456" s="68" t="s">
        <v>93</v>
      </c>
      <c r="DFQ456" s="68" t="s">
        <v>93</v>
      </c>
      <c r="DFR456" s="68" t="s">
        <v>93</v>
      </c>
      <c r="DFS456" s="68" t="s">
        <v>93</v>
      </c>
      <c r="DFT456" s="68" t="s">
        <v>93</v>
      </c>
      <c r="DFU456" s="68" t="s">
        <v>93</v>
      </c>
      <c r="DFV456" s="68" t="s">
        <v>93</v>
      </c>
      <c r="DFW456" s="68" t="s">
        <v>93</v>
      </c>
      <c r="DFX456" s="68" t="s">
        <v>93</v>
      </c>
      <c r="DFY456" s="68" t="s">
        <v>93</v>
      </c>
      <c r="DFZ456" s="68" t="s">
        <v>93</v>
      </c>
      <c r="DGA456" s="68" t="s">
        <v>93</v>
      </c>
      <c r="DGB456" s="68" t="s">
        <v>93</v>
      </c>
      <c r="DGC456" s="68" t="s">
        <v>93</v>
      </c>
      <c r="DGD456" s="68" t="s">
        <v>93</v>
      </c>
      <c r="DGE456" s="68" t="s">
        <v>93</v>
      </c>
      <c r="DGF456" s="68" t="s">
        <v>93</v>
      </c>
      <c r="DGG456" s="68" t="s">
        <v>93</v>
      </c>
      <c r="DGH456" s="68" t="s">
        <v>93</v>
      </c>
      <c r="DGI456" s="68" t="s">
        <v>93</v>
      </c>
      <c r="DGJ456" s="68" t="s">
        <v>93</v>
      </c>
      <c r="DGK456" s="68" t="s">
        <v>93</v>
      </c>
      <c r="DGL456" s="68" t="s">
        <v>93</v>
      </c>
      <c r="DGM456" s="68" t="s">
        <v>93</v>
      </c>
      <c r="DGN456" s="68" t="s">
        <v>93</v>
      </c>
      <c r="DGO456" s="68" t="s">
        <v>93</v>
      </c>
      <c r="DGP456" s="68" t="s">
        <v>93</v>
      </c>
      <c r="DGQ456" s="68" t="s">
        <v>93</v>
      </c>
      <c r="DGR456" s="68" t="s">
        <v>93</v>
      </c>
      <c r="DGS456" s="68" t="s">
        <v>93</v>
      </c>
      <c r="DGT456" s="68" t="s">
        <v>93</v>
      </c>
      <c r="DGU456" s="68" t="s">
        <v>93</v>
      </c>
      <c r="DGV456" s="68" t="s">
        <v>93</v>
      </c>
      <c r="DGW456" s="68" t="s">
        <v>93</v>
      </c>
      <c r="DGX456" s="68" t="s">
        <v>93</v>
      </c>
      <c r="DGY456" s="68" t="s">
        <v>93</v>
      </c>
      <c r="DGZ456" s="68" t="s">
        <v>93</v>
      </c>
      <c r="DHA456" s="68" t="s">
        <v>93</v>
      </c>
      <c r="DHB456" s="68" t="s">
        <v>93</v>
      </c>
      <c r="DHC456" s="68" t="s">
        <v>93</v>
      </c>
      <c r="DHD456" s="68" t="s">
        <v>93</v>
      </c>
      <c r="DHE456" s="68" t="s">
        <v>93</v>
      </c>
      <c r="DHF456" s="68" t="s">
        <v>93</v>
      </c>
      <c r="DHG456" s="68" t="s">
        <v>93</v>
      </c>
      <c r="DHH456" s="68" t="s">
        <v>93</v>
      </c>
      <c r="DHI456" s="68" t="s">
        <v>93</v>
      </c>
      <c r="DHJ456" s="68" t="s">
        <v>93</v>
      </c>
      <c r="DHK456" s="68" t="s">
        <v>93</v>
      </c>
      <c r="DHL456" s="68" t="s">
        <v>93</v>
      </c>
      <c r="DHM456" s="68" t="s">
        <v>93</v>
      </c>
      <c r="DHN456" s="68" t="s">
        <v>93</v>
      </c>
      <c r="DHO456" s="68" t="s">
        <v>93</v>
      </c>
      <c r="DHP456" s="68" t="s">
        <v>93</v>
      </c>
      <c r="DHQ456" s="68" t="s">
        <v>93</v>
      </c>
      <c r="DHR456" s="68" t="s">
        <v>93</v>
      </c>
      <c r="DHS456" s="68" t="s">
        <v>93</v>
      </c>
      <c r="DHT456" s="68" t="s">
        <v>93</v>
      </c>
      <c r="DHU456" s="68" t="s">
        <v>93</v>
      </c>
      <c r="DHV456" s="68" t="s">
        <v>93</v>
      </c>
      <c r="DHW456" s="68" t="s">
        <v>93</v>
      </c>
      <c r="DHX456" s="68" t="s">
        <v>93</v>
      </c>
      <c r="DHY456" s="68" t="s">
        <v>93</v>
      </c>
      <c r="DHZ456" s="68" t="s">
        <v>93</v>
      </c>
      <c r="DIA456" s="68" t="s">
        <v>93</v>
      </c>
      <c r="DIB456" s="68" t="s">
        <v>93</v>
      </c>
      <c r="DIC456" s="68" t="s">
        <v>93</v>
      </c>
      <c r="DID456" s="68" t="s">
        <v>93</v>
      </c>
      <c r="DIE456" s="68" t="s">
        <v>93</v>
      </c>
      <c r="DIF456" s="68" t="s">
        <v>93</v>
      </c>
      <c r="DIG456" s="68" t="s">
        <v>93</v>
      </c>
      <c r="DIH456" s="68" t="s">
        <v>93</v>
      </c>
      <c r="DII456" s="68" t="s">
        <v>93</v>
      </c>
      <c r="DIJ456" s="68" t="s">
        <v>93</v>
      </c>
      <c r="DIK456" s="68" t="s">
        <v>93</v>
      </c>
      <c r="DIL456" s="68" t="s">
        <v>93</v>
      </c>
      <c r="DIM456" s="68" t="s">
        <v>93</v>
      </c>
      <c r="DIN456" s="68" t="s">
        <v>93</v>
      </c>
      <c r="DIO456" s="68" t="s">
        <v>93</v>
      </c>
      <c r="DIP456" s="68" t="s">
        <v>93</v>
      </c>
      <c r="DIQ456" s="68" t="s">
        <v>93</v>
      </c>
      <c r="DIR456" s="68" t="s">
        <v>93</v>
      </c>
      <c r="DIS456" s="68" t="s">
        <v>93</v>
      </c>
      <c r="DIT456" s="68" t="s">
        <v>93</v>
      </c>
      <c r="DIU456" s="68" t="s">
        <v>93</v>
      </c>
      <c r="DIV456" s="68" t="s">
        <v>93</v>
      </c>
      <c r="DIW456" s="68" t="s">
        <v>93</v>
      </c>
      <c r="DIX456" s="68" t="s">
        <v>93</v>
      </c>
      <c r="DIY456" s="68" t="s">
        <v>93</v>
      </c>
      <c r="DIZ456" s="68" t="s">
        <v>93</v>
      </c>
      <c r="DJA456" s="68" t="s">
        <v>93</v>
      </c>
      <c r="DJB456" s="68" t="s">
        <v>93</v>
      </c>
      <c r="DJC456" s="68" t="s">
        <v>93</v>
      </c>
      <c r="DJD456" s="68" t="s">
        <v>93</v>
      </c>
      <c r="DJE456" s="68" t="s">
        <v>93</v>
      </c>
      <c r="DJF456" s="68" t="s">
        <v>93</v>
      </c>
      <c r="DJG456" s="68" t="s">
        <v>93</v>
      </c>
      <c r="DJH456" s="68" t="s">
        <v>93</v>
      </c>
      <c r="DJI456" s="68" t="s">
        <v>93</v>
      </c>
      <c r="DJJ456" s="68" t="s">
        <v>93</v>
      </c>
      <c r="DJK456" s="68" t="s">
        <v>93</v>
      </c>
      <c r="DJL456" s="68" t="s">
        <v>93</v>
      </c>
      <c r="DJM456" s="68" t="s">
        <v>93</v>
      </c>
      <c r="DJN456" s="68" t="s">
        <v>93</v>
      </c>
      <c r="DJO456" s="68" t="s">
        <v>93</v>
      </c>
      <c r="DJP456" s="68" t="s">
        <v>93</v>
      </c>
      <c r="DJQ456" s="68" t="s">
        <v>93</v>
      </c>
      <c r="DJR456" s="68" t="s">
        <v>93</v>
      </c>
      <c r="DJS456" s="68" t="s">
        <v>93</v>
      </c>
      <c r="DJT456" s="68" t="s">
        <v>93</v>
      </c>
      <c r="DJU456" s="68" t="s">
        <v>93</v>
      </c>
      <c r="DJV456" s="68" t="s">
        <v>93</v>
      </c>
      <c r="DJW456" s="68" t="s">
        <v>93</v>
      </c>
      <c r="DJX456" s="68" t="s">
        <v>93</v>
      </c>
      <c r="DJY456" s="68" t="s">
        <v>93</v>
      </c>
      <c r="DJZ456" s="68" t="s">
        <v>93</v>
      </c>
      <c r="DKA456" s="68" t="s">
        <v>93</v>
      </c>
      <c r="DKB456" s="68" t="s">
        <v>93</v>
      </c>
      <c r="DKC456" s="68" t="s">
        <v>93</v>
      </c>
      <c r="DKD456" s="68" t="s">
        <v>93</v>
      </c>
      <c r="DKE456" s="68" t="s">
        <v>93</v>
      </c>
      <c r="DKF456" s="68" t="s">
        <v>93</v>
      </c>
      <c r="DKG456" s="68" t="s">
        <v>93</v>
      </c>
      <c r="DKH456" s="68" t="s">
        <v>93</v>
      </c>
      <c r="DKI456" s="68" t="s">
        <v>93</v>
      </c>
      <c r="DKJ456" s="68" t="s">
        <v>93</v>
      </c>
      <c r="DKK456" s="68" t="s">
        <v>93</v>
      </c>
      <c r="DKL456" s="68" t="s">
        <v>93</v>
      </c>
      <c r="DKM456" s="68" t="s">
        <v>93</v>
      </c>
      <c r="DKN456" s="68" t="s">
        <v>93</v>
      </c>
      <c r="DKO456" s="68" t="s">
        <v>93</v>
      </c>
      <c r="DKP456" s="68" t="s">
        <v>93</v>
      </c>
      <c r="DKQ456" s="68" t="s">
        <v>93</v>
      </c>
      <c r="DKR456" s="68" t="s">
        <v>93</v>
      </c>
      <c r="DKS456" s="68" t="s">
        <v>93</v>
      </c>
      <c r="DKT456" s="68" t="s">
        <v>93</v>
      </c>
      <c r="DKU456" s="68" t="s">
        <v>93</v>
      </c>
      <c r="DKV456" s="68" t="s">
        <v>93</v>
      </c>
      <c r="DKW456" s="68" t="s">
        <v>93</v>
      </c>
      <c r="DKX456" s="68" t="s">
        <v>93</v>
      </c>
      <c r="DKY456" s="68" t="s">
        <v>93</v>
      </c>
      <c r="DKZ456" s="68" t="s">
        <v>93</v>
      </c>
      <c r="DLA456" s="68" t="s">
        <v>93</v>
      </c>
      <c r="DLB456" s="68" t="s">
        <v>93</v>
      </c>
      <c r="DLC456" s="68" t="s">
        <v>93</v>
      </c>
      <c r="DLD456" s="68" t="s">
        <v>93</v>
      </c>
      <c r="DLE456" s="68" t="s">
        <v>93</v>
      </c>
      <c r="DLF456" s="68" t="s">
        <v>93</v>
      </c>
      <c r="DLG456" s="68" t="s">
        <v>93</v>
      </c>
      <c r="DLH456" s="68" t="s">
        <v>93</v>
      </c>
      <c r="DLI456" s="68" t="s">
        <v>93</v>
      </c>
      <c r="DLJ456" s="68" t="s">
        <v>93</v>
      </c>
      <c r="DLK456" s="68" t="s">
        <v>93</v>
      </c>
      <c r="DLL456" s="68" t="s">
        <v>93</v>
      </c>
      <c r="DLM456" s="68" t="s">
        <v>93</v>
      </c>
      <c r="DLN456" s="68" t="s">
        <v>93</v>
      </c>
      <c r="DLO456" s="68" t="s">
        <v>93</v>
      </c>
      <c r="DLP456" s="68" t="s">
        <v>93</v>
      </c>
      <c r="DLQ456" s="68" t="s">
        <v>93</v>
      </c>
      <c r="DLR456" s="68" t="s">
        <v>93</v>
      </c>
      <c r="DLS456" s="68" t="s">
        <v>93</v>
      </c>
      <c r="DLT456" s="68" t="s">
        <v>93</v>
      </c>
      <c r="DLU456" s="68" t="s">
        <v>93</v>
      </c>
      <c r="DLV456" s="68" t="s">
        <v>93</v>
      </c>
      <c r="DLW456" s="68" t="s">
        <v>93</v>
      </c>
      <c r="DLX456" s="68" t="s">
        <v>93</v>
      </c>
      <c r="DLY456" s="68" t="s">
        <v>93</v>
      </c>
      <c r="DLZ456" s="68" t="s">
        <v>93</v>
      </c>
      <c r="DMA456" s="68" t="s">
        <v>93</v>
      </c>
      <c r="DMB456" s="68" t="s">
        <v>93</v>
      </c>
      <c r="DMC456" s="68" t="s">
        <v>93</v>
      </c>
      <c r="DMD456" s="68" t="s">
        <v>93</v>
      </c>
      <c r="DME456" s="68" t="s">
        <v>93</v>
      </c>
      <c r="DMF456" s="68" t="s">
        <v>93</v>
      </c>
      <c r="DMG456" s="68" t="s">
        <v>93</v>
      </c>
      <c r="DMH456" s="68" t="s">
        <v>93</v>
      </c>
      <c r="DMI456" s="68" t="s">
        <v>93</v>
      </c>
      <c r="DMJ456" s="68" t="s">
        <v>93</v>
      </c>
      <c r="DMK456" s="68" t="s">
        <v>93</v>
      </c>
      <c r="DML456" s="68" t="s">
        <v>93</v>
      </c>
      <c r="DMM456" s="68" t="s">
        <v>93</v>
      </c>
      <c r="DMN456" s="68" t="s">
        <v>93</v>
      </c>
      <c r="DMO456" s="68" t="s">
        <v>93</v>
      </c>
      <c r="DMP456" s="68" t="s">
        <v>93</v>
      </c>
      <c r="DMQ456" s="68" t="s">
        <v>93</v>
      </c>
      <c r="DMR456" s="68" t="s">
        <v>93</v>
      </c>
      <c r="DMS456" s="68" t="s">
        <v>93</v>
      </c>
      <c r="DMT456" s="68" t="s">
        <v>93</v>
      </c>
      <c r="DMU456" s="68" t="s">
        <v>93</v>
      </c>
      <c r="DMV456" s="68" t="s">
        <v>93</v>
      </c>
      <c r="DMW456" s="68" t="s">
        <v>93</v>
      </c>
      <c r="DMX456" s="68" t="s">
        <v>93</v>
      </c>
      <c r="DMY456" s="68" t="s">
        <v>93</v>
      </c>
      <c r="DMZ456" s="68" t="s">
        <v>93</v>
      </c>
      <c r="DNA456" s="68" t="s">
        <v>93</v>
      </c>
      <c r="DNB456" s="68" t="s">
        <v>93</v>
      </c>
      <c r="DNC456" s="68" t="s">
        <v>93</v>
      </c>
      <c r="DND456" s="68" t="s">
        <v>93</v>
      </c>
      <c r="DNE456" s="68" t="s">
        <v>93</v>
      </c>
      <c r="DNF456" s="68" t="s">
        <v>93</v>
      </c>
      <c r="DNG456" s="68" t="s">
        <v>93</v>
      </c>
      <c r="DNH456" s="68" t="s">
        <v>93</v>
      </c>
      <c r="DNI456" s="68" t="s">
        <v>93</v>
      </c>
      <c r="DNJ456" s="68" t="s">
        <v>93</v>
      </c>
      <c r="DNK456" s="68" t="s">
        <v>93</v>
      </c>
      <c r="DNL456" s="68" t="s">
        <v>93</v>
      </c>
      <c r="DNM456" s="68" t="s">
        <v>93</v>
      </c>
      <c r="DNN456" s="68" t="s">
        <v>93</v>
      </c>
      <c r="DNO456" s="68" t="s">
        <v>93</v>
      </c>
      <c r="DNP456" s="68" t="s">
        <v>93</v>
      </c>
      <c r="DNQ456" s="68" t="s">
        <v>93</v>
      </c>
      <c r="DNR456" s="68" t="s">
        <v>93</v>
      </c>
      <c r="DNS456" s="68" t="s">
        <v>93</v>
      </c>
      <c r="DNT456" s="68" t="s">
        <v>93</v>
      </c>
      <c r="DNU456" s="68" t="s">
        <v>93</v>
      </c>
      <c r="DNV456" s="68" t="s">
        <v>93</v>
      </c>
      <c r="DNW456" s="68" t="s">
        <v>93</v>
      </c>
      <c r="DNX456" s="68" t="s">
        <v>93</v>
      </c>
      <c r="DNY456" s="68" t="s">
        <v>93</v>
      </c>
      <c r="DNZ456" s="68" t="s">
        <v>93</v>
      </c>
      <c r="DOA456" s="68" t="s">
        <v>93</v>
      </c>
      <c r="DOB456" s="68" t="s">
        <v>93</v>
      </c>
      <c r="DOC456" s="68" t="s">
        <v>93</v>
      </c>
      <c r="DOD456" s="68" t="s">
        <v>93</v>
      </c>
      <c r="DOE456" s="68" t="s">
        <v>93</v>
      </c>
      <c r="DOF456" s="68" t="s">
        <v>93</v>
      </c>
      <c r="DOG456" s="68" t="s">
        <v>93</v>
      </c>
      <c r="DOH456" s="68" t="s">
        <v>93</v>
      </c>
      <c r="DOI456" s="68" t="s">
        <v>93</v>
      </c>
      <c r="DOJ456" s="68" t="s">
        <v>93</v>
      </c>
      <c r="DOK456" s="68" t="s">
        <v>93</v>
      </c>
      <c r="DOL456" s="68" t="s">
        <v>93</v>
      </c>
      <c r="DOM456" s="68" t="s">
        <v>93</v>
      </c>
      <c r="DON456" s="68" t="s">
        <v>93</v>
      </c>
      <c r="DOO456" s="68" t="s">
        <v>93</v>
      </c>
      <c r="DOP456" s="68" t="s">
        <v>93</v>
      </c>
      <c r="DOQ456" s="68" t="s">
        <v>93</v>
      </c>
      <c r="DOR456" s="68" t="s">
        <v>93</v>
      </c>
      <c r="DOS456" s="68" t="s">
        <v>93</v>
      </c>
      <c r="DOT456" s="68" t="s">
        <v>93</v>
      </c>
      <c r="DOU456" s="68" t="s">
        <v>93</v>
      </c>
      <c r="DOV456" s="68" t="s">
        <v>93</v>
      </c>
      <c r="DOW456" s="68" t="s">
        <v>93</v>
      </c>
      <c r="DOX456" s="68" t="s">
        <v>93</v>
      </c>
      <c r="DOY456" s="68" t="s">
        <v>93</v>
      </c>
      <c r="DOZ456" s="68" t="s">
        <v>93</v>
      </c>
      <c r="DPA456" s="68" t="s">
        <v>93</v>
      </c>
      <c r="DPB456" s="68" t="s">
        <v>93</v>
      </c>
      <c r="DPC456" s="68" t="s">
        <v>93</v>
      </c>
      <c r="DPD456" s="68" t="s">
        <v>93</v>
      </c>
      <c r="DPE456" s="68" t="s">
        <v>93</v>
      </c>
      <c r="DPF456" s="68" t="s">
        <v>93</v>
      </c>
      <c r="DPG456" s="68" t="s">
        <v>93</v>
      </c>
      <c r="DPH456" s="68" t="s">
        <v>93</v>
      </c>
      <c r="DPI456" s="68" t="s">
        <v>93</v>
      </c>
      <c r="DPJ456" s="68" t="s">
        <v>93</v>
      </c>
      <c r="DPK456" s="68" t="s">
        <v>93</v>
      </c>
      <c r="DPL456" s="68" t="s">
        <v>93</v>
      </c>
      <c r="DPM456" s="68" t="s">
        <v>93</v>
      </c>
      <c r="DPN456" s="68" t="s">
        <v>93</v>
      </c>
      <c r="DPO456" s="68" t="s">
        <v>93</v>
      </c>
      <c r="DPP456" s="68" t="s">
        <v>93</v>
      </c>
      <c r="DPQ456" s="68" t="s">
        <v>93</v>
      </c>
      <c r="DPR456" s="68" t="s">
        <v>93</v>
      </c>
      <c r="DPS456" s="68" t="s">
        <v>93</v>
      </c>
      <c r="DPT456" s="68" t="s">
        <v>93</v>
      </c>
      <c r="DPU456" s="68" t="s">
        <v>93</v>
      </c>
      <c r="DPV456" s="68" t="s">
        <v>93</v>
      </c>
      <c r="DPW456" s="68" t="s">
        <v>93</v>
      </c>
      <c r="DPX456" s="68" t="s">
        <v>93</v>
      </c>
      <c r="DPY456" s="68" t="s">
        <v>93</v>
      </c>
      <c r="DPZ456" s="68" t="s">
        <v>93</v>
      </c>
      <c r="DQA456" s="68" t="s">
        <v>93</v>
      </c>
      <c r="DQB456" s="68" t="s">
        <v>93</v>
      </c>
      <c r="DQC456" s="68" t="s">
        <v>93</v>
      </c>
      <c r="DQD456" s="68" t="s">
        <v>93</v>
      </c>
      <c r="DQE456" s="68" t="s">
        <v>93</v>
      </c>
      <c r="DQF456" s="68" t="s">
        <v>93</v>
      </c>
      <c r="DQG456" s="68" t="s">
        <v>93</v>
      </c>
      <c r="DQH456" s="68" t="s">
        <v>93</v>
      </c>
      <c r="DQI456" s="68" t="s">
        <v>93</v>
      </c>
      <c r="DQJ456" s="68" t="s">
        <v>93</v>
      </c>
      <c r="DQK456" s="68" t="s">
        <v>93</v>
      </c>
      <c r="DQL456" s="68" t="s">
        <v>93</v>
      </c>
      <c r="DQM456" s="68" t="s">
        <v>93</v>
      </c>
      <c r="DQN456" s="68" t="s">
        <v>93</v>
      </c>
      <c r="DQO456" s="68" t="s">
        <v>93</v>
      </c>
      <c r="DQP456" s="68" t="s">
        <v>93</v>
      </c>
      <c r="DQQ456" s="68" t="s">
        <v>93</v>
      </c>
      <c r="DQR456" s="68" t="s">
        <v>93</v>
      </c>
      <c r="DQS456" s="68" t="s">
        <v>93</v>
      </c>
      <c r="DQT456" s="68" t="s">
        <v>93</v>
      </c>
      <c r="DQU456" s="68" t="s">
        <v>93</v>
      </c>
      <c r="DQV456" s="68" t="s">
        <v>93</v>
      </c>
      <c r="DQW456" s="68" t="s">
        <v>93</v>
      </c>
      <c r="DQX456" s="68" t="s">
        <v>93</v>
      </c>
      <c r="DQY456" s="68" t="s">
        <v>93</v>
      </c>
      <c r="DQZ456" s="68" t="s">
        <v>93</v>
      </c>
      <c r="DRA456" s="68" t="s">
        <v>93</v>
      </c>
      <c r="DRB456" s="68" t="s">
        <v>93</v>
      </c>
      <c r="DRC456" s="68" t="s">
        <v>93</v>
      </c>
      <c r="DRD456" s="68" t="s">
        <v>93</v>
      </c>
      <c r="DRE456" s="68" t="s">
        <v>93</v>
      </c>
      <c r="DRF456" s="68" t="s">
        <v>93</v>
      </c>
      <c r="DRG456" s="68" t="s">
        <v>93</v>
      </c>
      <c r="DRH456" s="68" t="s">
        <v>93</v>
      </c>
      <c r="DRI456" s="68" t="s">
        <v>93</v>
      </c>
      <c r="DRJ456" s="68" t="s">
        <v>93</v>
      </c>
      <c r="DRK456" s="68" t="s">
        <v>93</v>
      </c>
      <c r="DRL456" s="68" t="s">
        <v>93</v>
      </c>
      <c r="DRM456" s="68" t="s">
        <v>93</v>
      </c>
      <c r="DRN456" s="68" t="s">
        <v>93</v>
      </c>
      <c r="DRO456" s="68" t="s">
        <v>93</v>
      </c>
      <c r="DRP456" s="68" t="s">
        <v>93</v>
      </c>
      <c r="DRQ456" s="68" t="s">
        <v>93</v>
      </c>
      <c r="DRR456" s="68" t="s">
        <v>93</v>
      </c>
      <c r="DRS456" s="68" t="s">
        <v>93</v>
      </c>
      <c r="DRT456" s="68" t="s">
        <v>93</v>
      </c>
      <c r="DRU456" s="68" t="s">
        <v>93</v>
      </c>
      <c r="DRV456" s="68" t="s">
        <v>93</v>
      </c>
      <c r="DRW456" s="68" t="s">
        <v>93</v>
      </c>
      <c r="DRX456" s="68" t="s">
        <v>93</v>
      </c>
      <c r="DRY456" s="68" t="s">
        <v>93</v>
      </c>
      <c r="DRZ456" s="68" t="s">
        <v>93</v>
      </c>
      <c r="DSA456" s="68" t="s">
        <v>93</v>
      </c>
      <c r="DSB456" s="68" t="s">
        <v>93</v>
      </c>
      <c r="DSC456" s="68" t="s">
        <v>93</v>
      </c>
      <c r="DSD456" s="68" t="s">
        <v>93</v>
      </c>
      <c r="DSE456" s="68" t="s">
        <v>93</v>
      </c>
      <c r="DSF456" s="68" t="s">
        <v>93</v>
      </c>
      <c r="DSG456" s="68" t="s">
        <v>93</v>
      </c>
      <c r="DSH456" s="68" t="s">
        <v>93</v>
      </c>
      <c r="DSI456" s="68" t="s">
        <v>93</v>
      </c>
      <c r="DSJ456" s="68" t="s">
        <v>93</v>
      </c>
      <c r="DSK456" s="68" t="s">
        <v>93</v>
      </c>
      <c r="DSL456" s="68" t="s">
        <v>93</v>
      </c>
      <c r="DSM456" s="68" t="s">
        <v>93</v>
      </c>
      <c r="DSN456" s="68" t="s">
        <v>93</v>
      </c>
      <c r="DSO456" s="68" t="s">
        <v>93</v>
      </c>
      <c r="DSP456" s="68" t="s">
        <v>93</v>
      </c>
      <c r="DSQ456" s="68" t="s">
        <v>93</v>
      </c>
      <c r="DSR456" s="68" t="s">
        <v>93</v>
      </c>
      <c r="DSS456" s="68" t="s">
        <v>93</v>
      </c>
      <c r="DST456" s="68" t="s">
        <v>93</v>
      </c>
      <c r="DSU456" s="68" t="s">
        <v>93</v>
      </c>
      <c r="DSV456" s="68" t="s">
        <v>93</v>
      </c>
      <c r="DSW456" s="68" t="s">
        <v>93</v>
      </c>
      <c r="DSX456" s="68" t="s">
        <v>93</v>
      </c>
      <c r="DSY456" s="68" t="s">
        <v>93</v>
      </c>
      <c r="DSZ456" s="68" t="s">
        <v>93</v>
      </c>
      <c r="DTA456" s="68" t="s">
        <v>93</v>
      </c>
      <c r="DTB456" s="68" t="s">
        <v>93</v>
      </c>
      <c r="DTC456" s="68" t="s">
        <v>93</v>
      </c>
      <c r="DTD456" s="68" t="s">
        <v>93</v>
      </c>
      <c r="DTE456" s="68" t="s">
        <v>93</v>
      </c>
      <c r="DTF456" s="68" t="s">
        <v>93</v>
      </c>
      <c r="DTG456" s="68" t="s">
        <v>93</v>
      </c>
      <c r="DTH456" s="68" t="s">
        <v>93</v>
      </c>
      <c r="DTI456" s="68" t="s">
        <v>93</v>
      </c>
      <c r="DTJ456" s="68" t="s">
        <v>93</v>
      </c>
      <c r="DTK456" s="68" t="s">
        <v>93</v>
      </c>
      <c r="DTL456" s="68" t="s">
        <v>93</v>
      </c>
      <c r="DTM456" s="68" t="s">
        <v>93</v>
      </c>
      <c r="DTN456" s="68" t="s">
        <v>93</v>
      </c>
      <c r="DTO456" s="68" t="s">
        <v>93</v>
      </c>
      <c r="DTP456" s="68" t="s">
        <v>93</v>
      </c>
      <c r="DTQ456" s="68" t="s">
        <v>93</v>
      </c>
      <c r="DTR456" s="68" t="s">
        <v>93</v>
      </c>
      <c r="DTS456" s="68" t="s">
        <v>93</v>
      </c>
      <c r="DTT456" s="68" t="s">
        <v>93</v>
      </c>
      <c r="DTU456" s="68" t="s">
        <v>93</v>
      </c>
      <c r="DTV456" s="68" t="s">
        <v>93</v>
      </c>
      <c r="DTW456" s="68" t="s">
        <v>93</v>
      </c>
      <c r="DTX456" s="68" t="s">
        <v>93</v>
      </c>
      <c r="DTY456" s="68" t="s">
        <v>93</v>
      </c>
      <c r="DTZ456" s="68" t="s">
        <v>93</v>
      </c>
      <c r="DUA456" s="68" t="s">
        <v>93</v>
      </c>
      <c r="DUB456" s="68" t="s">
        <v>93</v>
      </c>
      <c r="DUC456" s="68" t="s">
        <v>93</v>
      </c>
      <c r="DUD456" s="68" t="s">
        <v>93</v>
      </c>
      <c r="DUE456" s="68" t="s">
        <v>93</v>
      </c>
      <c r="DUF456" s="68" t="s">
        <v>93</v>
      </c>
      <c r="DUG456" s="68" t="s">
        <v>93</v>
      </c>
      <c r="DUH456" s="68" t="s">
        <v>93</v>
      </c>
      <c r="DUI456" s="68" t="s">
        <v>93</v>
      </c>
      <c r="DUJ456" s="68" t="s">
        <v>93</v>
      </c>
      <c r="DUK456" s="68" t="s">
        <v>93</v>
      </c>
      <c r="DUL456" s="68" t="s">
        <v>93</v>
      </c>
      <c r="DUM456" s="68" t="s">
        <v>93</v>
      </c>
      <c r="DUN456" s="68" t="s">
        <v>93</v>
      </c>
      <c r="DUO456" s="68" t="s">
        <v>93</v>
      </c>
      <c r="DUP456" s="68" t="s">
        <v>93</v>
      </c>
      <c r="DUQ456" s="68" t="s">
        <v>93</v>
      </c>
      <c r="DUR456" s="68" t="s">
        <v>93</v>
      </c>
      <c r="DUS456" s="68" t="s">
        <v>93</v>
      </c>
      <c r="DUT456" s="68" t="s">
        <v>93</v>
      </c>
      <c r="DUU456" s="68" t="s">
        <v>93</v>
      </c>
      <c r="DUV456" s="68" t="s">
        <v>93</v>
      </c>
      <c r="DUW456" s="68" t="s">
        <v>93</v>
      </c>
      <c r="DUX456" s="68" t="s">
        <v>93</v>
      </c>
      <c r="DUY456" s="68" t="s">
        <v>93</v>
      </c>
      <c r="DUZ456" s="68" t="s">
        <v>93</v>
      </c>
      <c r="DVA456" s="68" t="s">
        <v>93</v>
      </c>
      <c r="DVB456" s="68" t="s">
        <v>93</v>
      </c>
      <c r="DVC456" s="68" t="s">
        <v>93</v>
      </c>
      <c r="DVD456" s="68" t="s">
        <v>93</v>
      </c>
      <c r="DVE456" s="68" t="s">
        <v>93</v>
      </c>
      <c r="DVF456" s="68" t="s">
        <v>93</v>
      </c>
      <c r="DVG456" s="68" t="s">
        <v>93</v>
      </c>
      <c r="DVH456" s="68" t="s">
        <v>93</v>
      </c>
      <c r="DVI456" s="68" t="s">
        <v>93</v>
      </c>
      <c r="DVJ456" s="68" t="s">
        <v>93</v>
      </c>
      <c r="DVK456" s="68" t="s">
        <v>93</v>
      </c>
      <c r="DVL456" s="68" t="s">
        <v>93</v>
      </c>
      <c r="DVM456" s="68" t="s">
        <v>93</v>
      </c>
      <c r="DVN456" s="68" t="s">
        <v>93</v>
      </c>
      <c r="DVO456" s="68" t="s">
        <v>93</v>
      </c>
      <c r="DVP456" s="68" t="s">
        <v>93</v>
      </c>
      <c r="DVQ456" s="68" t="s">
        <v>93</v>
      </c>
      <c r="DVR456" s="68" t="s">
        <v>93</v>
      </c>
      <c r="DVS456" s="68" t="s">
        <v>93</v>
      </c>
      <c r="DVT456" s="68" t="s">
        <v>93</v>
      </c>
      <c r="DVU456" s="68" t="s">
        <v>93</v>
      </c>
      <c r="DVV456" s="68" t="s">
        <v>93</v>
      </c>
      <c r="DVW456" s="68" t="s">
        <v>93</v>
      </c>
      <c r="DVX456" s="68" t="s">
        <v>93</v>
      </c>
      <c r="DVY456" s="68" t="s">
        <v>93</v>
      </c>
      <c r="DVZ456" s="68" t="s">
        <v>93</v>
      </c>
      <c r="DWA456" s="68" t="s">
        <v>93</v>
      </c>
      <c r="DWB456" s="68" t="s">
        <v>93</v>
      </c>
      <c r="DWC456" s="68" t="s">
        <v>93</v>
      </c>
      <c r="DWD456" s="68" t="s">
        <v>93</v>
      </c>
      <c r="DWE456" s="68" t="s">
        <v>93</v>
      </c>
      <c r="DWF456" s="68" t="s">
        <v>93</v>
      </c>
      <c r="DWG456" s="68" t="s">
        <v>93</v>
      </c>
      <c r="DWH456" s="68" t="s">
        <v>93</v>
      </c>
      <c r="DWI456" s="68" t="s">
        <v>93</v>
      </c>
      <c r="DWJ456" s="68" t="s">
        <v>93</v>
      </c>
      <c r="DWK456" s="68" t="s">
        <v>93</v>
      </c>
      <c r="DWL456" s="68" t="s">
        <v>93</v>
      </c>
      <c r="DWM456" s="68" t="s">
        <v>93</v>
      </c>
      <c r="DWN456" s="68" t="s">
        <v>93</v>
      </c>
      <c r="DWO456" s="68" t="s">
        <v>93</v>
      </c>
      <c r="DWP456" s="68" t="s">
        <v>93</v>
      </c>
      <c r="DWQ456" s="68" t="s">
        <v>93</v>
      </c>
      <c r="DWR456" s="68" t="s">
        <v>93</v>
      </c>
      <c r="DWS456" s="68" t="s">
        <v>93</v>
      </c>
      <c r="DWT456" s="68" t="s">
        <v>93</v>
      </c>
      <c r="DWU456" s="68" t="s">
        <v>93</v>
      </c>
      <c r="DWV456" s="68" t="s">
        <v>93</v>
      </c>
      <c r="DWW456" s="68" t="s">
        <v>93</v>
      </c>
      <c r="DWX456" s="68" t="s">
        <v>93</v>
      </c>
      <c r="DWY456" s="68" t="s">
        <v>93</v>
      </c>
      <c r="DWZ456" s="68" t="s">
        <v>93</v>
      </c>
      <c r="DXA456" s="68" t="s">
        <v>93</v>
      </c>
      <c r="DXB456" s="68" t="s">
        <v>93</v>
      </c>
      <c r="DXC456" s="68" t="s">
        <v>93</v>
      </c>
      <c r="DXD456" s="68" t="s">
        <v>93</v>
      </c>
      <c r="DXE456" s="68" t="s">
        <v>93</v>
      </c>
      <c r="DXF456" s="68" t="s">
        <v>93</v>
      </c>
      <c r="DXG456" s="68" t="s">
        <v>93</v>
      </c>
      <c r="DXH456" s="68" t="s">
        <v>93</v>
      </c>
      <c r="DXI456" s="68" t="s">
        <v>93</v>
      </c>
      <c r="DXJ456" s="68" t="s">
        <v>93</v>
      </c>
      <c r="DXK456" s="68" t="s">
        <v>93</v>
      </c>
      <c r="DXL456" s="68" t="s">
        <v>93</v>
      </c>
      <c r="DXM456" s="68" t="s">
        <v>93</v>
      </c>
      <c r="DXN456" s="68" t="s">
        <v>93</v>
      </c>
      <c r="DXO456" s="68" t="s">
        <v>93</v>
      </c>
      <c r="DXP456" s="68" t="s">
        <v>93</v>
      </c>
      <c r="DXQ456" s="68" t="s">
        <v>93</v>
      </c>
      <c r="DXR456" s="68" t="s">
        <v>93</v>
      </c>
      <c r="DXS456" s="68" t="s">
        <v>93</v>
      </c>
      <c r="DXT456" s="68" t="s">
        <v>93</v>
      </c>
      <c r="DXU456" s="68" t="s">
        <v>93</v>
      </c>
      <c r="DXV456" s="68" t="s">
        <v>93</v>
      </c>
      <c r="DXW456" s="68" t="s">
        <v>93</v>
      </c>
      <c r="DXX456" s="68" t="s">
        <v>93</v>
      </c>
      <c r="DXY456" s="68" t="s">
        <v>93</v>
      </c>
      <c r="DXZ456" s="68" t="s">
        <v>93</v>
      </c>
      <c r="DYA456" s="68" t="s">
        <v>93</v>
      </c>
      <c r="DYB456" s="68" t="s">
        <v>93</v>
      </c>
      <c r="DYC456" s="68" t="s">
        <v>93</v>
      </c>
      <c r="DYD456" s="68" t="s">
        <v>93</v>
      </c>
      <c r="DYE456" s="68" t="s">
        <v>93</v>
      </c>
      <c r="DYF456" s="68" t="s">
        <v>93</v>
      </c>
      <c r="DYG456" s="68" t="s">
        <v>93</v>
      </c>
      <c r="DYH456" s="68" t="s">
        <v>93</v>
      </c>
      <c r="DYI456" s="68" t="s">
        <v>93</v>
      </c>
      <c r="DYJ456" s="68" t="s">
        <v>93</v>
      </c>
      <c r="DYK456" s="68" t="s">
        <v>93</v>
      </c>
      <c r="DYL456" s="68" t="s">
        <v>93</v>
      </c>
      <c r="DYM456" s="68" t="s">
        <v>93</v>
      </c>
      <c r="DYN456" s="68" t="s">
        <v>93</v>
      </c>
      <c r="DYO456" s="68" t="s">
        <v>93</v>
      </c>
      <c r="DYP456" s="68" t="s">
        <v>93</v>
      </c>
      <c r="DYQ456" s="68" t="s">
        <v>93</v>
      </c>
      <c r="DYR456" s="68" t="s">
        <v>93</v>
      </c>
      <c r="DYS456" s="68" t="s">
        <v>93</v>
      </c>
      <c r="DYT456" s="68" t="s">
        <v>93</v>
      </c>
      <c r="DYU456" s="68" t="s">
        <v>93</v>
      </c>
      <c r="DYV456" s="68" t="s">
        <v>93</v>
      </c>
      <c r="DYW456" s="68" t="s">
        <v>93</v>
      </c>
      <c r="DYX456" s="68" t="s">
        <v>93</v>
      </c>
      <c r="DYY456" s="68" t="s">
        <v>93</v>
      </c>
      <c r="DYZ456" s="68" t="s">
        <v>93</v>
      </c>
      <c r="DZA456" s="68" t="s">
        <v>93</v>
      </c>
      <c r="DZB456" s="68" t="s">
        <v>93</v>
      </c>
      <c r="DZC456" s="68" t="s">
        <v>93</v>
      </c>
      <c r="DZD456" s="68" t="s">
        <v>93</v>
      </c>
      <c r="DZE456" s="68" t="s">
        <v>93</v>
      </c>
      <c r="DZF456" s="68" t="s">
        <v>93</v>
      </c>
      <c r="DZG456" s="68" t="s">
        <v>93</v>
      </c>
      <c r="DZH456" s="68" t="s">
        <v>93</v>
      </c>
      <c r="DZI456" s="68" t="s">
        <v>93</v>
      </c>
      <c r="DZJ456" s="68" t="s">
        <v>93</v>
      </c>
      <c r="DZK456" s="68" t="s">
        <v>93</v>
      </c>
      <c r="DZL456" s="68" t="s">
        <v>93</v>
      </c>
      <c r="DZM456" s="68" t="s">
        <v>93</v>
      </c>
      <c r="DZN456" s="68" t="s">
        <v>93</v>
      </c>
      <c r="DZO456" s="68" t="s">
        <v>93</v>
      </c>
      <c r="DZP456" s="68" t="s">
        <v>93</v>
      </c>
      <c r="DZQ456" s="68" t="s">
        <v>93</v>
      </c>
      <c r="DZR456" s="68" t="s">
        <v>93</v>
      </c>
      <c r="DZS456" s="68" t="s">
        <v>93</v>
      </c>
      <c r="DZT456" s="68" t="s">
        <v>93</v>
      </c>
      <c r="DZU456" s="68" t="s">
        <v>93</v>
      </c>
      <c r="DZV456" s="68" t="s">
        <v>93</v>
      </c>
      <c r="DZW456" s="68" t="s">
        <v>93</v>
      </c>
      <c r="DZX456" s="68" t="s">
        <v>93</v>
      </c>
      <c r="DZY456" s="68" t="s">
        <v>93</v>
      </c>
      <c r="DZZ456" s="68" t="s">
        <v>93</v>
      </c>
      <c r="EAA456" s="68" t="s">
        <v>93</v>
      </c>
      <c r="EAB456" s="68" t="s">
        <v>93</v>
      </c>
      <c r="EAC456" s="68" t="s">
        <v>93</v>
      </c>
      <c r="EAD456" s="68" t="s">
        <v>93</v>
      </c>
      <c r="EAE456" s="68" t="s">
        <v>93</v>
      </c>
      <c r="EAF456" s="68" t="s">
        <v>93</v>
      </c>
      <c r="EAG456" s="68" t="s">
        <v>93</v>
      </c>
      <c r="EAH456" s="68" t="s">
        <v>93</v>
      </c>
      <c r="EAI456" s="68" t="s">
        <v>93</v>
      </c>
      <c r="EAJ456" s="68" t="s">
        <v>93</v>
      </c>
      <c r="EAK456" s="68" t="s">
        <v>93</v>
      </c>
      <c r="EAL456" s="68" t="s">
        <v>93</v>
      </c>
      <c r="EAM456" s="68" t="s">
        <v>93</v>
      </c>
      <c r="EAN456" s="68" t="s">
        <v>93</v>
      </c>
      <c r="EAO456" s="68" t="s">
        <v>93</v>
      </c>
      <c r="EAP456" s="68" t="s">
        <v>93</v>
      </c>
      <c r="EAQ456" s="68" t="s">
        <v>93</v>
      </c>
      <c r="EAR456" s="68" t="s">
        <v>93</v>
      </c>
      <c r="EAS456" s="68" t="s">
        <v>93</v>
      </c>
      <c r="EAT456" s="68" t="s">
        <v>93</v>
      </c>
      <c r="EAU456" s="68" t="s">
        <v>93</v>
      </c>
      <c r="EAV456" s="68" t="s">
        <v>93</v>
      </c>
      <c r="EAW456" s="68" t="s">
        <v>93</v>
      </c>
      <c r="EAX456" s="68" t="s">
        <v>93</v>
      </c>
      <c r="EAY456" s="68" t="s">
        <v>93</v>
      </c>
      <c r="EAZ456" s="68" t="s">
        <v>93</v>
      </c>
      <c r="EBA456" s="68" t="s">
        <v>93</v>
      </c>
      <c r="EBB456" s="68" t="s">
        <v>93</v>
      </c>
      <c r="EBC456" s="68" t="s">
        <v>93</v>
      </c>
      <c r="EBD456" s="68" t="s">
        <v>93</v>
      </c>
      <c r="EBE456" s="68" t="s">
        <v>93</v>
      </c>
      <c r="EBF456" s="68" t="s">
        <v>93</v>
      </c>
      <c r="EBG456" s="68" t="s">
        <v>93</v>
      </c>
      <c r="EBH456" s="68" t="s">
        <v>93</v>
      </c>
      <c r="EBI456" s="68" t="s">
        <v>93</v>
      </c>
      <c r="EBJ456" s="68" t="s">
        <v>93</v>
      </c>
      <c r="EBK456" s="68" t="s">
        <v>93</v>
      </c>
      <c r="EBL456" s="68" t="s">
        <v>93</v>
      </c>
      <c r="EBM456" s="68" t="s">
        <v>93</v>
      </c>
      <c r="EBN456" s="68" t="s">
        <v>93</v>
      </c>
      <c r="EBO456" s="68" t="s">
        <v>93</v>
      </c>
      <c r="EBP456" s="68" t="s">
        <v>93</v>
      </c>
      <c r="EBQ456" s="68" t="s">
        <v>93</v>
      </c>
      <c r="EBR456" s="68" t="s">
        <v>93</v>
      </c>
      <c r="EBS456" s="68" t="s">
        <v>93</v>
      </c>
      <c r="EBT456" s="68" t="s">
        <v>93</v>
      </c>
      <c r="EBU456" s="68" t="s">
        <v>93</v>
      </c>
      <c r="EBV456" s="68" t="s">
        <v>93</v>
      </c>
      <c r="EBW456" s="68" t="s">
        <v>93</v>
      </c>
      <c r="EBX456" s="68" t="s">
        <v>93</v>
      </c>
      <c r="EBY456" s="68" t="s">
        <v>93</v>
      </c>
      <c r="EBZ456" s="68" t="s">
        <v>93</v>
      </c>
      <c r="ECA456" s="68" t="s">
        <v>93</v>
      </c>
      <c r="ECB456" s="68" t="s">
        <v>93</v>
      </c>
      <c r="ECC456" s="68" t="s">
        <v>93</v>
      </c>
      <c r="ECD456" s="68" t="s">
        <v>93</v>
      </c>
      <c r="ECE456" s="68" t="s">
        <v>93</v>
      </c>
      <c r="ECF456" s="68" t="s">
        <v>93</v>
      </c>
      <c r="ECG456" s="68" t="s">
        <v>93</v>
      </c>
      <c r="ECH456" s="68" t="s">
        <v>93</v>
      </c>
      <c r="ECI456" s="68" t="s">
        <v>93</v>
      </c>
      <c r="ECJ456" s="68" t="s">
        <v>93</v>
      </c>
      <c r="ECK456" s="68" t="s">
        <v>93</v>
      </c>
      <c r="ECL456" s="68" t="s">
        <v>93</v>
      </c>
      <c r="ECM456" s="68" t="s">
        <v>93</v>
      </c>
      <c r="ECN456" s="68" t="s">
        <v>93</v>
      </c>
      <c r="ECO456" s="68" t="s">
        <v>93</v>
      </c>
      <c r="ECP456" s="68" t="s">
        <v>93</v>
      </c>
      <c r="ECQ456" s="68" t="s">
        <v>93</v>
      </c>
      <c r="ECR456" s="68" t="s">
        <v>93</v>
      </c>
      <c r="ECS456" s="68" t="s">
        <v>93</v>
      </c>
      <c r="ECT456" s="68" t="s">
        <v>93</v>
      </c>
      <c r="ECU456" s="68" t="s">
        <v>93</v>
      </c>
      <c r="ECV456" s="68" t="s">
        <v>93</v>
      </c>
      <c r="ECW456" s="68" t="s">
        <v>93</v>
      </c>
      <c r="ECX456" s="68" t="s">
        <v>93</v>
      </c>
      <c r="ECY456" s="68" t="s">
        <v>93</v>
      </c>
      <c r="ECZ456" s="68" t="s">
        <v>93</v>
      </c>
      <c r="EDA456" s="68" t="s">
        <v>93</v>
      </c>
      <c r="EDB456" s="68" t="s">
        <v>93</v>
      </c>
      <c r="EDC456" s="68" t="s">
        <v>93</v>
      </c>
      <c r="EDD456" s="68" t="s">
        <v>93</v>
      </c>
      <c r="EDE456" s="68" t="s">
        <v>93</v>
      </c>
      <c r="EDF456" s="68" t="s">
        <v>93</v>
      </c>
      <c r="EDG456" s="68" t="s">
        <v>93</v>
      </c>
      <c r="EDH456" s="68" t="s">
        <v>93</v>
      </c>
      <c r="EDI456" s="68" t="s">
        <v>93</v>
      </c>
      <c r="EDJ456" s="68" t="s">
        <v>93</v>
      </c>
      <c r="EDK456" s="68" t="s">
        <v>93</v>
      </c>
      <c r="EDL456" s="68" t="s">
        <v>93</v>
      </c>
      <c r="EDM456" s="68" t="s">
        <v>93</v>
      </c>
      <c r="EDN456" s="68" t="s">
        <v>93</v>
      </c>
      <c r="EDO456" s="68" t="s">
        <v>93</v>
      </c>
      <c r="EDP456" s="68" t="s">
        <v>93</v>
      </c>
      <c r="EDQ456" s="68" t="s">
        <v>93</v>
      </c>
      <c r="EDR456" s="68" t="s">
        <v>93</v>
      </c>
      <c r="EDS456" s="68" t="s">
        <v>93</v>
      </c>
      <c r="EDT456" s="68" t="s">
        <v>93</v>
      </c>
      <c r="EDU456" s="68" t="s">
        <v>93</v>
      </c>
      <c r="EDV456" s="68" t="s">
        <v>93</v>
      </c>
      <c r="EDW456" s="68" t="s">
        <v>93</v>
      </c>
      <c r="EDX456" s="68" t="s">
        <v>93</v>
      </c>
      <c r="EDY456" s="68" t="s">
        <v>93</v>
      </c>
      <c r="EDZ456" s="68" t="s">
        <v>93</v>
      </c>
      <c r="EEA456" s="68" t="s">
        <v>93</v>
      </c>
      <c r="EEB456" s="68" t="s">
        <v>93</v>
      </c>
      <c r="EEC456" s="68" t="s">
        <v>93</v>
      </c>
      <c r="EED456" s="68" t="s">
        <v>93</v>
      </c>
      <c r="EEE456" s="68" t="s">
        <v>93</v>
      </c>
      <c r="EEF456" s="68" t="s">
        <v>93</v>
      </c>
      <c r="EEG456" s="68" t="s">
        <v>93</v>
      </c>
      <c r="EEH456" s="68" t="s">
        <v>93</v>
      </c>
      <c r="EEI456" s="68" t="s">
        <v>93</v>
      </c>
      <c r="EEJ456" s="68" t="s">
        <v>93</v>
      </c>
      <c r="EEK456" s="68" t="s">
        <v>93</v>
      </c>
      <c r="EEL456" s="68" t="s">
        <v>93</v>
      </c>
      <c r="EEM456" s="68" t="s">
        <v>93</v>
      </c>
      <c r="EEN456" s="68" t="s">
        <v>93</v>
      </c>
      <c r="EEO456" s="68" t="s">
        <v>93</v>
      </c>
      <c r="EEP456" s="68" t="s">
        <v>93</v>
      </c>
      <c r="EEQ456" s="68" t="s">
        <v>93</v>
      </c>
      <c r="EER456" s="68" t="s">
        <v>93</v>
      </c>
      <c r="EES456" s="68" t="s">
        <v>93</v>
      </c>
      <c r="EET456" s="68" t="s">
        <v>93</v>
      </c>
      <c r="EEU456" s="68" t="s">
        <v>93</v>
      </c>
      <c r="EEV456" s="68" t="s">
        <v>93</v>
      </c>
      <c r="EEW456" s="68" t="s">
        <v>93</v>
      </c>
      <c r="EEX456" s="68" t="s">
        <v>93</v>
      </c>
      <c r="EEY456" s="68" t="s">
        <v>93</v>
      </c>
      <c r="EEZ456" s="68" t="s">
        <v>93</v>
      </c>
      <c r="EFA456" s="68" t="s">
        <v>93</v>
      </c>
      <c r="EFB456" s="68" t="s">
        <v>93</v>
      </c>
      <c r="EFC456" s="68" t="s">
        <v>93</v>
      </c>
      <c r="EFD456" s="68" t="s">
        <v>93</v>
      </c>
      <c r="EFE456" s="68" t="s">
        <v>93</v>
      </c>
      <c r="EFF456" s="68" t="s">
        <v>93</v>
      </c>
      <c r="EFG456" s="68" t="s">
        <v>93</v>
      </c>
      <c r="EFH456" s="68" t="s">
        <v>93</v>
      </c>
      <c r="EFI456" s="68" t="s">
        <v>93</v>
      </c>
      <c r="EFJ456" s="68" t="s">
        <v>93</v>
      </c>
      <c r="EFK456" s="68" t="s">
        <v>93</v>
      </c>
      <c r="EFL456" s="68" t="s">
        <v>93</v>
      </c>
      <c r="EFM456" s="68" t="s">
        <v>93</v>
      </c>
      <c r="EFN456" s="68" t="s">
        <v>93</v>
      </c>
      <c r="EFO456" s="68" t="s">
        <v>93</v>
      </c>
      <c r="EFP456" s="68" t="s">
        <v>93</v>
      </c>
      <c r="EFQ456" s="68" t="s">
        <v>93</v>
      </c>
      <c r="EFR456" s="68" t="s">
        <v>93</v>
      </c>
      <c r="EFS456" s="68" t="s">
        <v>93</v>
      </c>
      <c r="EFT456" s="68" t="s">
        <v>93</v>
      </c>
      <c r="EFU456" s="68" t="s">
        <v>93</v>
      </c>
      <c r="EFV456" s="68" t="s">
        <v>93</v>
      </c>
      <c r="EFW456" s="68" t="s">
        <v>93</v>
      </c>
      <c r="EFX456" s="68" t="s">
        <v>93</v>
      </c>
      <c r="EFY456" s="68" t="s">
        <v>93</v>
      </c>
      <c r="EFZ456" s="68" t="s">
        <v>93</v>
      </c>
      <c r="EGA456" s="68" t="s">
        <v>93</v>
      </c>
      <c r="EGB456" s="68" t="s">
        <v>93</v>
      </c>
      <c r="EGC456" s="68" t="s">
        <v>93</v>
      </c>
      <c r="EGD456" s="68" t="s">
        <v>93</v>
      </c>
      <c r="EGE456" s="68" t="s">
        <v>93</v>
      </c>
      <c r="EGF456" s="68" t="s">
        <v>93</v>
      </c>
      <c r="EGG456" s="68" t="s">
        <v>93</v>
      </c>
      <c r="EGH456" s="68" t="s">
        <v>93</v>
      </c>
      <c r="EGI456" s="68" t="s">
        <v>93</v>
      </c>
      <c r="EGJ456" s="68" t="s">
        <v>93</v>
      </c>
      <c r="EGK456" s="68" t="s">
        <v>93</v>
      </c>
      <c r="EGL456" s="68" t="s">
        <v>93</v>
      </c>
      <c r="EGM456" s="68" t="s">
        <v>93</v>
      </c>
      <c r="EGN456" s="68" t="s">
        <v>93</v>
      </c>
      <c r="EGO456" s="68" t="s">
        <v>93</v>
      </c>
      <c r="EGP456" s="68" t="s">
        <v>93</v>
      </c>
      <c r="EGQ456" s="68" t="s">
        <v>93</v>
      </c>
      <c r="EGR456" s="68" t="s">
        <v>93</v>
      </c>
      <c r="EGS456" s="68" t="s">
        <v>93</v>
      </c>
      <c r="EGT456" s="68" t="s">
        <v>93</v>
      </c>
      <c r="EGU456" s="68" t="s">
        <v>93</v>
      </c>
      <c r="EGV456" s="68" t="s">
        <v>93</v>
      </c>
      <c r="EGW456" s="68" t="s">
        <v>93</v>
      </c>
      <c r="EGX456" s="68" t="s">
        <v>93</v>
      </c>
      <c r="EGY456" s="68" t="s">
        <v>93</v>
      </c>
      <c r="EGZ456" s="68" t="s">
        <v>93</v>
      </c>
      <c r="EHA456" s="68" t="s">
        <v>93</v>
      </c>
      <c r="EHB456" s="68" t="s">
        <v>93</v>
      </c>
      <c r="EHC456" s="68" t="s">
        <v>93</v>
      </c>
      <c r="EHD456" s="68" t="s">
        <v>93</v>
      </c>
      <c r="EHE456" s="68" t="s">
        <v>93</v>
      </c>
      <c r="EHF456" s="68" t="s">
        <v>93</v>
      </c>
      <c r="EHG456" s="68" t="s">
        <v>93</v>
      </c>
      <c r="EHH456" s="68" t="s">
        <v>93</v>
      </c>
      <c r="EHI456" s="68" t="s">
        <v>93</v>
      </c>
      <c r="EHJ456" s="68" t="s">
        <v>93</v>
      </c>
      <c r="EHK456" s="68" t="s">
        <v>93</v>
      </c>
      <c r="EHL456" s="68" t="s">
        <v>93</v>
      </c>
      <c r="EHM456" s="68" t="s">
        <v>93</v>
      </c>
      <c r="EHN456" s="68" t="s">
        <v>93</v>
      </c>
      <c r="EHO456" s="68" t="s">
        <v>93</v>
      </c>
      <c r="EHP456" s="68" t="s">
        <v>93</v>
      </c>
      <c r="EHQ456" s="68" t="s">
        <v>93</v>
      </c>
      <c r="EHR456" s="68" t="s">
        <v>93</v>
      </c>
      <c r="EHS456" s="68" t="s">
        <v>93</v>
      </c>
      <c r="EHT456" s="68" t="s">
        <v>93</v>
      </c>
      <c r="EHU456" s="68" t="s">
        <v>93</v>
      </c>
      <c r="EHV456" s="68" t="s">
        <v>93</v>
      </c>
      <c r="EHW456" s="68" t="s">
        <v>93</v>
      </c>
      <c r="EHX456" s="68" t="s">
        <v>93</v>
      </c>
      <c r="EHY456" s="68" t="s">
        <v>93</v>
      </c>
      <c r="EHZ456" s="68" t="s">
        <v>93</v>
      </c>
      <c r="EIA456" s="68" t="s">
        <v>93</v>
      </c>
      <c r="EIB456" s="68" t="s">
        <v>93</v>
      </c>
      <c r="EIC456" s="68" t="s">
        <v>93</v>
      </c>
      <c r="EID456" s="68" t="s">
        <v>93</v>
      </c>
      <c r="EIE456" s="68" t="s">
        <v>93</v>
      </c>
      <c r="EIF456" s="68" t="s">
        <v>93</v>
      </c>
      <c r="EIG456" s="68" t="s">
        <v>93</v>
      </c>
      <c r="EIH456" s="68" t="s">
        <v>93</v>
      </c>
      <c r="EII456" s="68" t="s">
        <v>93</v>
      </c>
      <c r="EIJ456" s="68" t="s">
        <v>93</v>
      </c>
      <c r="EIK456" s="68" t="s">
        <v>93</v>
      </c>
      <c r="EIL456" s="68" t="s">
        <v>93</v>
      </c>
      <c r="EIM456" s="68" t="s">
        <v>93</v>
      </c>
      <c r="EIN456" s="68" t="s">
        <v>93</v>
      </c>
      <c r="EIO456" s="68" t="s">
        <v>93</v>
      </c>
      <c r="EIP456" s="68" t="s">
        <v>93</v>
      </c>
      <c r="EIQ456" s="68" t="s">
        <v>93</v>
      </c>
      <c r="EIR456" s="68" t="s">
        <v>93</v>
      </c>
      <c r="EIS456" s="68" t="s">
        <v>93</v>
      </c>
      <c r="EIT456" s="68" t="s">
        <v>93</v>
      </c>
      <c r="EIU456" s="68" t="s">
        <v>93</v>
      </c>
      <c r="EIV456" s="68" t="s">
        <v>93</v>
      </c>
      <c r="EIW456" s="68" t="s">
        <v>93</v>
      </c>
      <c r="EIX456" s="68" t="s">
        <v>93</v>
      </c>
      <c r="EIY456" s="68" t="s">
        <v>93</v>
      </c>
      <c r="EIZ456" s="68" t="s">
        <v>93</v>
      </c>
      <c r="EJA456" s="68" t="s">
        <v>93</v>
      </c>
      <c r="EJB456" s="68" t="s">
        <v>93</v>
      </c>
      <c r="EJC456" s="68" t="s">
        <v>93</v>
      </c>
      <c r="EJD456" s="68" t="s">
        <v>93</v>
      </c>
      <c r="EJE456" s="68" t="s">
        <v>93</v>
      </c>
      <c r="EJF456" s="68" t="s">
        <v>93</v>
      </c>
      <c r="EJG456" s="68" t="s">
        <v>93</v>
      </c>
      <c r="EJH456" s="68" t="s">
        <v>93</v>
      </c>
      <c r="EJI456" s="68" t="s">
        <v>93</v>
      </c>
      <c r="EJJ456" s="68" t="s">
        <v>93</v>
      </c>
      <c r="EJK456" s="68" t="s">
        <v>93</v>
      </c>
      <c r="EJL456" s="68" t="s">
        <v>93</v>
      </c>
      <c r="EJM456" s="68" t="s">
        <v>93</v>
      </c>
      <c r="EJN456" s="68" t="s">
        <v>93</v>
      </c>
      <c r="EJO456" s="68" t="s">
        <v>93</v>
      </c>
      <c r="EJP456" s="68" t="s">
        <v>93</v>
      </c>
      <c r="EJQ456" s="68" t="s">
        <v>93</v>
      </c>
      <c r="EJR456" s="68" t="s">
        <v>93</v>
      </c>
      <c r="EJS456" s="68" t="s">
        <v>93</v>
      </c>
      <c r="EJT456" s="68" t="s">
        <v>93</v>
      </c>
      <c r="EJU456" s="68" t="s">
        <v>93</v>
      </c>
      <c r="EJV456" s="68" t="s">
        <v>93</v>
      </c>
      <c r="EJW456" s="68" t="s">
        <v>93</v>
      </c>
      <c r="EJX456" s="68" t="s">
        <v>93</v>
      </c>
      <c r="EJY456" s="68" t="s">
        <v>93</v>
      </c>
      <c r="EJZ456" s="68" t="s">
        <v>93</v>
      </c>
      <c r="EKA456" s="68" t="s">
        <v>93</v>
      </c>
      <c r="EKB456" s="68" t="s">
        <v>93</v>
      </c>
      <c r="EKC456" s="68" t="s">
        <v>93</v>
      </c>
      <c r="EKD456" s="68" t="s">
        <v>93</v>
      </c>
      <c r="EKE456" s="68" t="s">
        <v>93</v>
      </c>
      <c r="EKF456" s="68" t="s">
        <v>93</v>
      </c>
      <c r="EKG456" s="68" t="s">
        <v>93</v>
      </c>
      <c r="EKH456" s="68" t="s">
        <v>93</v>
      </c>
      <c r="EKI456" s="68" t="s">
        <v>93</v>
      </c>
      <c r="EKJ456" s="68" t="s">
        <v>93</v>
      </c>
      <c r="EKK456" s="68" t="s">
        <v>93</v>
      </c>
      <c r="EKL456" s="68" t="s">
        <v>93</v>
      </c>
      <c r="EKM456" s="68" t="s">
        <v>93</v>
      </c>
      <c r="EKN456" s="68" t="s">
        <v>93</v>
      </c>
      <c r="EKO456" s="68" t="s">
        <v>93</v>
      </c>
      <c r="EKP456" s="68" t="s">
        <v>93</v>
      </c>
      <c r="EKQ456" s="68" t="s">
        <v>93</v>
      </c>
      <c r="EKR456" s="68" t="s">
        <v>93</v>
      </c>
      <c r="EKS456" s="68" t="s">
        <v>93</v>
      </c>
      <c r="EKT456" s="68" t="s">
        <v>93</v>
      </c>
      <c r="EKU456" s="68" t="s">
        <v>93</v>
      </c>
      <c r="EKV456" s="68" t="s">
        <v>93</v>
      </c>
      <c r="EKW456" s="68" t="s">
        <v>93</v>
      </c>
      <c r="EKX456" s="68" t="s">
        <v>93</v>
      </c>
      <c r="EKY456" s="68" t="s">
        <v>93</v>
      </c>
      <c r="EKZ456" s="68" t="s">
        <v>93</v>
      </c>
      <c r="ELA456" s="68" t="s">
        <v>93</v>
      </c>
      <c r="ELB456" s="68" t="s">
        <v>93</v>
      </c>
      <c r="ELC456" s="68" t="s">
        <v>93</v>
      </c>
      <c r="ELD456" s="68" t="s">
        <v>93</v>
      </c>
      <c r="ELE456" s="68" t="s">
        <v>93</v>
      </c>
      <c r="ELF456" s="68" t="s">
        <v>93</v>
      </c>
      <c r="ELG456" s="68" t="s">
        <v>93</v>
      </c>
      <c r="ELH456" s="68" t="s">
        <v>93</v>
      </c>
      <c r="ELI456" s="68" t="s">
        <v>93</v>
      </c>
      <c r="ELJ456" s="68" t="s">
        <v>93</v>
      </c>
      <c r="ELK456" s="68" t="s">
        <v>93</v>
      </c>
      <c r="ELL456" s="68" t="s">
        <v>93</v>
      </c>
      <c r="ELM456" s="68" t="s">
        <v>93</v>
      </c>
      <c r="ELN456" s="68" t="s">
        <v>93</v>
      </c>
      <c r="ELO456" s="68" t="s">
        <v>93</v>
      </c>
      <c r="ELP456" s="68" t="s">
        <v>93</v>
      </c>
      <c r="ELQ456" s="68" t="s">
        <v>93</v>
      </c>
      <c r="ELR456" s="68" t="s">
        <v>93</v>
      </c>
      <c r="ELS456" s="68" t="s">
        <v>93</v>
      </c>
      <c r="ELT456" s="68" t="s">
        <v>93</v>
      </c>
      <c r="ELU456" s="68" t="s">
        <v>93</v>
      </c>
      <c r="ELV456" s="68" t="s">
        <v>93</v>
      </c>
      <c r="ELW456" s="68" t="s">
        <v>93</v>
      </c>
      <c r="ELX456" s="68" t="s">
        <v>93</v>
      </c>
      <c r="ELY456" s="68" t="s">
        <v>93</v>
      </c>
      <c r="ELZ456" s="68" t="s">
        <v>93</v>
      </c>
      <c r="EMA456" s="68" t="s">
        <v>93</v>
      </c>
      <c r="EMB456" s="68" t="s">
        <v>93</v>
      </c>
      <c r="EMC456" s="68" t="s">
        <v>93</v>
      </c>
      <c r="EMD456" s="68" t="s">
        <v>93</v>
      </c>
      <c r="EME456" s="68" t="s">
        <v>93</v>
      </c>
      <c r="EMF456" s="68" t="s">
        <v>93</v>
      </c>
      <c r="EMG456" s="68" t="s">
        <v>93</v>
      </c>
      <c r="EMH456" s="68" t="s">
        <v>93</v>
      </c>
      <c r="EMI456" s="68" t="s">
        <v>93</v>
      </c>
      <c r="EMJ456" s="68" t="s">
        <v>93</v>
      </c>
      <c r="EMK456" s="68" t="s">
        <v>93</v>
      </c>
      <c r="EML456" s="68" t="s">
        <v>93</v>
      </c>
      <c r="EMM456" s="68" t="s">
        <v>93</v>
      </c>
      <c r="EMN456" s="68" t="s">
        <v>93</v>
      </c>
      <c r="EMO456" s="68" t="s">
        <v>93</v>
      </c>
      <c r="EMP456" s="68" t="s">
        <v>93</v>
      </c>
      <c r="EMQ456" s="68" t="s">
        <v>93</v>
      </c>
      <c r="EMR456" s="68" t="s">
        <v>93</v>
      </c>
      <c r="EMS456" s="68" t="s">
        <v>93</v>
      </c>
      <c r="EMT456" s="68" t="s">
        <v>93</v>
      </c>
      <c r="EMU456" s="68" t="s">
        <v>93</v>
      </c>
      <c r="EMV456" s="68" t="s">
        <v>93</v>
      </c>
      <c r="EMW456" s="68" t="s">
        <v>93</v>
      </c>
      <c r="EMX456" s="68" t="s">
        <v>93</v>
      </c>
      <c r="EMY456" s="68" t="s">
        <v>93</v>
      </c>
      <c r="EMZ456" s="68" t="s">
        <v>93</v>
      </c>
      <c r="ENA456" s="68" t="s">
        <v>93</v>
      </c>
      <c r="ENB456" s="68" t="s">
        <v>93</v>
      </c>
      <c r="ENC456" s="68" t="s">
        <v>93</v>
      </c>
      <c r="END456" s="68" t="s">
        <v>93</v>
      </c>
      <c r="ENE456" s="68" t="s">
        <v>93</v>
      </c>
      <c r="ENF456" s="68" t="s">
        <v>93</v>
      </c>
      <c r="ENG456" s="68" t="s">
        <v>93</v>
      </c>
      <c r="ENH456" s="68" t="s">
        <v>93</v>
      </c>
      <c r="ENI456" s="68" t="s">
        <v>93</v>
      </c>
      <c r="ENJ456" s="68" t="s">
        <v>93</v>
      </c>
      <c r="ENK456" s="68" t="s">
        <v>93</v>
      </c>
      <c r="ENL456" s="68" t="s">
        <v>93</v>
      </c>
      <c r="ENM456" s="68" t="s">
        <v>93</v>
      </c>
      <c r="ENN456" s="68" t="s">
        <v>93</v>
      </c>
      <c r="ENO456" s="68" t="s">
        <v>93</v>
      </c>
      <c r="ENP456" s="68" t="s">
        <v>93</v>
      </c>
      <c r="ENQ456" s="68" t="s">
        <v>93</v>
      </c>
      <c r="ENR456" s="68" t="s">
        <v>93</v>
      </c>
      <c r="ENS456" s="68" t="s">
        <v>93</v>
      </c>
      <c r="ENT456" s="68" t="s">
        <v>93</v>
      </c>
      <c r="ENU456" s="68" t="s">
        <v>93</v>
      </c>
      <c r="ENV456" s="68" t="s">
        <v>93</v>
      </c>
      <c r="ENW456" s="68" t="s">
        <v>93</v>
      </c>
      <c r="ENX456" s="68" t="s">
        <v>93</v>
      </c>
      <c r="ENY456" s="68" t="s">
        <v>93</v>
      </c>
      <c r="ENZ456" s="68" t="s">
        <v>93</v>
      </c>
      <c r="EOA456" s="68" t="s">
        <v>93</v>
      </c>
      <c r="EOB456" s="68" t="s">
        <v>93</v>
      </c>
      <c r="EOC456" s="68" t="s">
        <v>93</v>
      </c>
      <c r="EOD456" s="68" t="s">
        <v>93</v>
      </c>
      <c r="EOE456" s="68" t="s">
        <v>93</v>
      </c>
      <c r="EOF456" s="68" t="s">
        <v>93</v>
      </c>
      <c r="EOG456" s="68" t="s">
        <v>93</v>
      </c>
      <c r="EOH456" s="68" t="s">
        <v>93</v>
      </c>
      <c r="EOI456" s="68" t="s">
        <v>93</v>
      </c>
      <c r="EOJ456" s="68" t="s">
        <v>93</v>
      </c>
      <c r="EOK456" s="68" t="s">
        <v>93</v>
      </c>
      <c r="EOL456" s="68" t="s">
        <v>93</v>
      </c>
      <c r="EOM456" s="68" t="s">
        <v>93</v>
      </c>
      <c r="EON456" s="68" t="s">
        <v>93</v>
      </c>
      <c r="EOO456" s="68" t="s">
        <v>93</v>
      </c>
      <c r="EOP456" s="68" t="s">
        <v>93</v>
      </c>
      <c r="EOQ456" s="68" t="s">
        <v>93</v>
      </c>
      <c r="EOR456" s="68" t="s">
        <v>93</v>
      </c>
      <c r="EOS456" s="68" t="s">
        <v>93</v>
      </c>
      <c r="EOT456" s="68" t="s">
        <v>93</v>
      </c>
      <c r="EOU456" s="68" t="s">
        <v>93</v>
      </c>
      <c r="EOV456" s="68" t="s">
        <v>93</v>
      </c>
      <c r="EOW456" s="68" t="s">
        <v>93</v>
      </c>
      <c r="EOX456" s="68" t="s">
        <v>93</v>
      </c>
      <c r="EOY456" s="68" t="s">
        <v>93</v>
      </c>
      <c r="EOZ456" s="68" t="s">
        <v>93</v>
      </c>
      <c r="EPA456" s="68" t="s">
        <v>93</v>
      </c>
      <c r="EPB456" s="68" t="s">
        <v>93</v>
      </c>
      <c r="EPC456" s="68" t="s">
        <v>93</v>
      </c>
      <c r="EPD456" s="68" t="s">
        <v>93</v>
      </c>
      <c r="EPE456" s="68" t="s">
        <v>93</v>
      </c>
      <c r="EPF456" s="68" t="s">
        <v>93</v>
      </c>
      <c r="EPG456" s="68" t="s">
        <v>93</v>
      </c>
      <c r="EPH456" s="68" t="s">
        <v>93</v>
      </c>
      <c r="EPI456" s="68" t="s">
        <v>93</v>
      </c>
      <c r="EPJ456" s="68" t="s">
        <v>93</v>
      </c>
      <c r="EPK456" s="68" t="s">
        <v>93</v>
      </c>
      <c r="EPL456" s="68" t="s">
        <v>93</v>
      </c>
      <c r="EPM456" s="68" t="s">
        <v>93</v>
      </c>
      <c r="EPN456" s="68" t="s">
        <v>93</v>
      </c>
      <c r="EPO456" s="68" t="s">
        <v>93</v>
      </c>
      <c r="EPP456" s="68" t="s">
        <v>93</v>
      </c>
      <c r="EPQ456" s="68" t="s">
        <v>93</v>
      </c>
      <c r="EPR456" s="68" t="s">
        <v>93</v>
      </c>
      <c r="EPS456" s="68" t="s">
        <v>93</v>
      </c>
      <c r="EPT456" s="68" t="s">
        <v>93</v>
      </c>
      <c r="EPU456" s="68" t="s">
        <v>93</v>
      </c>
      <c r="EPV456" s="68" t="s">
        <v>93</v>
      </c>
      <c r="EPW456" s="68" t="s">
        <v>93</v>
      </c>
      <c r="EPX456" s="68" t="s">
        <v>93</v>
      </c>
      <c r="EPY456" s="68" t="s">
        <v>93</v>
      </c>
      <c r="EPZ456" s="68" t="s">
        <v>93</v>
      </c>
      <c r="EQA456" s="68" t="s">
        <v>93</v>
      </c>
      <c r="EQB456" s="68" t="s">
        <v>93</v>
      </c>
      <c r="EQC456" s="68" t="s">
        <v>93</v>
      </c>
      <c r="EQD456" s="68" t="s">
        <v>93</v>
      </c>
      <c r="EQE456" s="68" t="s">
        <v>93</v>
      </c>
      <c r="EQF456" s="68" t="s">
        <v>93</v>
      </c>
      <c r="EQG456" s="68" t="s">
        <v>93</v>
      </c>
      <c r="EQH456" s="68" t="s">
        <v>93</v>
      </c>
      <c r="EQI456" s="68" t="s">
        <v>93</v>
      </c>
      <c r="EQJ456" s="68" t="s">
        <v>93</v>
      </c>
      <c r="EQK456" s="68" t="s">
        <v>93</v>
      </c>
      <c r="EQL456" s="68" t="s">
        <v>93</v>
      </c>
      <c r="EQM456" s="68" t="s">
        <v>93</v>
      </c>
      <c r="EQN456" s="68" t="s">
        <v>93</v>
      </c>
      <c r="EQO456" s="68" t="s">
        <v>93</v>
      </c>
      <c r="EQP456" s="68" t="s">
        <v>93</v>
      </c>
      <c r="EQQ456" s="68" t="s">
        <v>93</v>
      </c>
      <c r="EQR456" s="68" t="s">
        <v>93</v>
      </c>
      <c r="EQS456" s="68" t="s">
        <v>93</v>
      </c>
      <c r="EQT456" s="68" t="s">
        <v>93</v>
      </c>
      <c r="EQU456" s="68" t="s">
        <v>93</v>
      </c>
      <c r="EQV456" s="68" t="s">
        <v>93</v>
      </c>
      <c r="EQW456" s="68" t="s">
        <v>93</v>
      </c>
      <c r="EQX456" s="68" t="s">
        <v>93</v>
      </c>
      <c r="EQY456" s="68" t="s">
        <v>93</v>
      </c>
      <c r="EQZ456" s="68" t="s">
        <v>93</v>
      </c>
      <c r="ERA456" s="68" t="s">
        <v>93</v>
      </c>
      <c r="ERB456" s="68" t="s">
        <v>93</v>
      </c>
      <c r="ERC456" s="68" t="s">
        <v>93</v>
      </c>
      <c r="ERD456" s="68" t="s">
        <v>93</v>
      </c>
      <c r="ERE456" s="68" t="s">
        <v>93</v>
      </c>
      <c r="ERF456" s="68" t="s">
        <v>93</v>
      </c>
      <c r="ERG456" s="68" t="s">
        <v>93</v>
      </c>
      <c r="ERH456" s="68" t="s">
        <v>93</v>
      </c>
      <c r="ERI456" s="68" t="s">
        <v>93</v>
      </c>
      <c r="ERJ456" s="68" t="s">
        <v>93</v>
      </c>
      <c r="ERK456" s="68" t="s">
        <v>93</v>
      </c>
      <c r="ERL456" s="68" t="s">
        <v>93</v>
      </c>
      <c r="ERM456" s="68" t="s">
        <v>93</v>
      </c>
      <c r="ERN456" s="68" t="s">
        <v>93</v>
      </c>
      <c r="ERO456" s="68" t="s">
        <v>93</v>
      </c>
      <c r="ERP456" s="68" t="s">
        <v>93</v>
      </c>
      <c r="ERQ456" s="68" t="s">
        <v>93</v>
      </c>
      <c r="ERR456" s="68" t="s">
        <v>93</v>
      </c>
      <c r="ERS456" s="68" t="s">
        <v>93</v>
      </c>
      <c r="ERT456" s="68" t="s">
        <v>93</v>
      </c>
      <c r="ERU456" s="68" t="s">
        <v>93</v>
      </c>
      <c r="ERV456" s="68" t="s">
        <v>93</v>
      </c>
      <c r="ERW456" s="68" t="s">
        <v>93</v>
      </c>
      <c r="ERX456" s="68" t="s">
        <v>93</v>
      </c>
      <c r="ERY456" s="68" t="s">
        <v>93</v>
      </c>
      <c r="ERZ456" s="68" t="s">
        <v>93</v>
      </c>
      <c r="ESA456" s="68" t="s">
        <v>93</v>
      </c>
      <c r="ESB456" s="68" t="s">
        <v>93</v>
      </c>
      <c r="ESC456" s="68" t="s">
        <v>93</v>
      </c>
      <c r="ESD456" s="68" t="s">
        <v>93</v>
      </c>
      <c r="ESE456" s="68" t="s">
        <v>93</v>
      </c>
      <c r="ESF456" s="68" t="s">
        <v>93</v>
      </c>
      <c r="ESG456" s="68" t="s">
        <v>93</v>
      </c>
      <c r="ESH456" s="68" t="s">
        <v>93</v>
      </c>
      <c r="ESI456" s="68" t="s">
        <v>93</v>
      </c>
      <c r="ESJ456" s="68" t="s">
        <v>93</v>
      </c>
      <c r="ESK456" s="68" t="s">
        <v>93</v>
      </c>
      <c r="ESL456" s="68" t="s">
        <v>93</v>
      </c>
      <c r="ESM456" s="68" t="s">
        <v>93</v>
      </c>
      <c r="ESN456" s="68" t="s">
        <v>93</v>
      </c>
      <c r="ESO456" s="68" t="s">
        <v>93</v>
      </c>
      <c r="ESP456" s="68" t="s">
        <v>93</v>
      </c>
      <c r="ESQ456" s="68" t="s">
        <v>93</v>
      </c>
      <c r="ESR456" s="68" t="s">
        <v>93</v>
      </c>
      <c r="ESS456" s="68" t="s">
        <v>93</v>
      </c>
      <c r="EST456" s="68" t="s">
        <v>93</v>
      </c>
      <c r="ESU456" s="68" t="s">
        <v>93</v>
      </c>
      <c r="ESV456" s="68" t="s">
        <v>93</v>
      </c>
      <c r="ESW456" s="68" t="s">
        <v>93</v>
      </c>
      <c r="ESX456" s="68" t="s">
        <v>93</v>
      </c>
      <c r="ESY456" s="68" t="s">
        <v>93</v>
      </c>
      <c r="ESZ456" s="68" t="s">
        <v>93</v>
      </c>
      <c r="ETA456" s="68" t="s">
        <v>93</v>
      </c>
      <c r="ETB456" s="68" t="s">
        <v>93</v>
      </c>
      <c r="ETC456" s="68" t="s">
        <v>93</v>
      </c>
      <c r="ETD456" s="68" t="s">
        <v>93</v>
      </c>
      <c r="ETE456" s="68" t="s">
        <v>93</v>
      </c>
      <c r="ETF456" s="68" t="s">
        <v>93</v>
      </c>
      <c r="ETG456" s="68" t="s">
        <v>93</v>
      </c>
      <c r="ETH456" s="68" t="s">
        <v>93</v>
      </c>
      <c r="ETI456" s="68" t="s">
        <v>93</v>
      </c>
      <c r="ETJ456" s="68" t="s">
        <v>93</v>
      </c>
      <c r="ETK456" s="68" t="s">
        <v>93</v>
      </c>
      <c r="ETL456" s="68" t="s">
        <v>93</v>
      </c>
      <c r="ETM456" s="68" t="s">
        <v>93</v>
      </c>
      <c r="ETN456" s="68" t="s">
        <v>93</v>
      </c>
      <c r="ETO456" s="68" t="s">
        <v>93</v>
      </c>
      <c r="ETP456" s="68" t="s">
        <v>93</v>
      </c>
      <c r="ETQ456" s="68" t="s">
        <v>93</v>
      </c>
      <c r="ETR456" s="68" t="s">
        <v>93</v>
      </c>
      <c r="ETS456" s="68" t="s">
        <v>93</v>
      </c>
      <c r="ETT456" s="68" t="s">
        <v>93</v>
      </c>
      <c r="ETU456" s="68" t="s">
        <v>93</v>
      </c>
      <c r="ETV456" s="68" t="s">
        <v>93</v>
      </c>
      <c r="ETW456" s="68" t="s">
        <v>93</v>
      </c>
      <c r="ETX456" s="68" t="s">
        <v>93</v>
      </c>
      <c r="ETY456" s="68" t="s">
        <v>93</v>
      </c>
      <c r="ETZ456" s="68" t="s">
        <v>93</v>
      </c>
      <c r="EUA456" s="68" t="s">
        <v>93</v>
      </c>
      <c r="EUB456" s="68" t="s">
        <v>93</v>
      </c>
      <c r="EUC456" s="68" t="s">
        <v>93</v>
      </c>
      <c r="EUD456" s="68" t="s">
        <v>93</v>
      </c>
      <c r="EUE456" s="68" t="s">
        <v>93</v>
      </c>
      <c r="EUF456" s="68" t="s">
        <v>93</v>
      </c>
      <c r="EUG456" s="68" t="s">
        <v>93</v>
      </c>
      <c r="EUH456" s="68" t="s">
        <v>93</v>
      </c>
      <c r="EUI456" s="68" t="s">
        <v>93</v>
      </c>
      <c r="EUJ456" s="68" t="s">
        <v>93</v>
      </c>
      <c r="EUK456" s="68" t="s">
        <v>93</v>
      </c>
      <c r="EUL456" s="68" t="s">
        <v>93</v>
      </c>
      <c r="EUM456" s="68" t="s">
        <v>93</v>
      </c>
      <c r="EUN456" s="68" t="s">
        <v>93</v>
      </c>
      <c r="EUO456" s="68" t="s">
        <v>93</v>
      </c>
      <c r="EUP456" s="68" t="s">
        <v>93</v>
      </c>
      <c r="EUQ456" s="68" t="s">
        <v>93</v>
      </c>
      <c r="EUR456" s="68" t="s">
        <v>93</v>
      </c>
      <c r="EUS456" s="68" t="s">
        <v>93</v>
      </c>
      <c r="EUT456" s="68" t="s">
        <v>93</v>
      </c>
      <c r="EUU456" s="68" t="s">
        <v>93</v>
      </c>
      <c r="EUV456" s="68" t="s">
        <v>93</v>
      </c>
      <c r="EUW456" s="68" t="s">
        <v>93</v>
      </c>
      <c r="EUX456" s="68" t="s">
        <v>93</v>
      </c>
      <c r="EUY456" s="68" t="s">
        <v>93</v>
      </c>
      <c r="EUZ456" s="68" t="s">
        <v>93</v>
      </c>
      <c r="EVA456" s="68" t="s">
        <v>93</v>
      </c>
      <c r="EVB456" s="68" t="s">
        <v>93</v>
      </c>
      <c r="EVC456" s="68" t="s">
        <v>93</v>
      </c>
      <c r="EVD456" s="68" t="s">
        <v>93</v>
      </c>
      <c r="EVE456" s="68" t="s">
        <v>93</v>
      </c>
      <c r="EVF456" s="68" t="s">
        <v>93</v>
      </c>
      <c r="EVG456" s="68" t="s">
        <v>93</v>
      </c>
      <c r="EVH456" s="68" t="s">
        <v>93</v>
      </c>
      <c r="EVI456" s="68" t="s">
        <v>93</v>
      </c>
      <c r="EVJ456" s="68" t="s">
        <v>93</v>
      </c>
      <c r="EVK456" s="68" t="s">
        <v>93</v>
      </c>
      <c r="EVL456" s="68" t="s">
        <v>93</v>
      </c>
      <c r="EVM456" s="68" t="s">
        <v>93</v>
      </c>
      <c r="EVN456" s="68" t="s">
        <v>93</v>
      </c>
      <c r="EVO456" s="68" t="s">
        <v>93</v>
      </c>
      <c r="EVP456" s="68" t="s">
        <v>93</v>
      </c>
      <c r="EVQ456" s="68" t="s">
        <v>93</v>
      </c>
      <c r="EVR456" s="68" t="s">
        <v>93</v>
      </c>
      <c r="EVS456" s="68" t="s">
        <v>93</v>
      </c>
      <c r="EVT456" s="68" t="s">
        <v>93</v>
      </c>
      <c r="EVU456" s="68" t="s">
        <v>93</v>
      </c>
      <c r="EVV456" s="68" t="s">
        <v>93</v>
      </c>
      <c r="EVW456" s="68" t="s">
        <v>93</v>
      </c>
      <c r="EVX456" s="68" t="s">
        <v>93</v>
      </c>
      <c r="EVY456" s="68" t="s">
        <v>93</v>
      </c>
      <c r="EVZ456" s="68" t="s">
        <v>93</v>
      </c>
      <c r="EWA456" s="68" t="s">
        <v>93</v>
      </c>
      <c r="EWB456" s="68" t="s">
        <v>93</v>
      </c>
      <c r="EWC456" s="68" t="s">
        <v>93</v>
      </c>
      <c r="EWD456" s="68" t="s">
        <v>93</v>
      </c>
      <c r="EWE456" s="68" t="s">
        <v>93</v>
      </c>
      <c r="EWF456" s="68" t="s">
        <v>93</v>
      </c>
      <c r="EWG456" s="68" t="s">
        <v>93</v>
      </c>
      <c r="EWH456" s="68" t="s">
        <v>93</v>
      </c>
      <c r="EWI456" s="68" t="s">
        <v>93</v>
      </c>
      <c r="EWJ456" s="68" t="s">
        <v>93</v>
      </c>
      <c r="EWK456" s="68" t="s">
        <v>93</v>
      </c>
      <c r="EWL456" s="68" t="s">
        <v>93</v>
      </c>
      <c r="EWM456" s="68" t="s">
        <v>93</v>
      </c>
      <c r="EWN456" s="68" t="s">
        <v>93</v>
      </c>
      <c r="EWO456" s="68" t="s">
        <v>93</v>
      </c>
      <c r="EWP456" s="68" t="s">
        <v>93</v>
      </c>
      <c r="EWQ456" s="68" t="s">
        <v>93</v>
      </c>
      <c r="EWR456" s="68" t="s">
        <v>93</v>
      </c>
      <c r="EWS456" s="68" t="s">
        <v>93</v>
      </c>
      <c r="EWT456" s="68" t="s">
        <v>93</v>
      </c>
      <c r="EWU456" s="68" t="s">
        <v>93</v>
      </c>
      <c r="EWV456" s="68" t="s">
        <v>93</v>
      </c>
      <c r="EWW456" s="68" t="s">
        <v>93</v>
      </c>
      <c r="EWX456" s="68" t="s">
        <v>93</v>
      </c>
      <c r="EWY456" s="68" t="s">
        <v>93</v>
      </c>
      <c r="EWZ456" s="68" t="s">
        <v>93</v>
      </c>
      <c r="EXA456" s="68" t="s">
        <v>93</v>
      </c>
      <c r="EXB456" s="68" t="s">
        <v>93</v>
      </c>
      <c r="EXC456" s="68" t="s">
        <v>93</v>
      </c>
      <c r="EXD456" s="68" t="s">
        <v>93</v>
      </c>
      <c r="EXE456" s="68" t="s">
        <v>93</v>
      </c>
      <c r="EXF456" s="68" t="s">
        <v>93</v>
      </c>
      <c r="EXG456" s="68" t="s">
        <v>93</v>
      </c>
      <c r="EXH456" s="68" t="s">
        <v>93</v>
      </c>
      <c r="EXI456" s="68" t="s">
        <v>93</v>
      </c>
      <c r="EXJ456" s="68" t="s">
        <v>93</v>
      </c>
      <c r="EXK456" s="68" t="s">
        <v>93</v>
      </c>
      <c r="EXL456" s="68" t="s">
        <v>93</v>
      </c>
      <c r="EXM456" s="68" t="s">
        <v>93</v>
      </c>
      <c r="EXN456" s="68" t="s">
        <v>93</v>
      </c>
      <c r="EXO456" s="68" t="s">
        <v>93</v>
      </c>
      <c r="EXP456" s="68" t="s">
        <v>93</v>
      </c>
      <c r="EXQ456" s="68" t="s">
        <v>93</v>
      </c>
      <c r="EXR456" s="68" t="s">
        <v>93</v>
      </c>
      <c r="EXS456" s="68" t="s">
        <v>93</v>
      </c>
      <c r="EXT456" s="68" t="s">
        <v>93</v>
      </c>
      <c r="EXU456" s="68" t="s">
        <v>93</v>
      </c>
      <c r="EXV456" s="68" t="s">
        <v>93</v>
      </c>
      <c r="EXW456" s="68" t="s">
        <v>93</v>
      </c>
      <c r="EXX456" s="68" t="s">
        <v>93</v>
      </c>
      <c r="EXY456" s="68" t="s">
        <v>93</v>
      </c>
      <c r="EXZ456" s="68" t="s">
        <v>93</v>
      </c>
      <c r="EYA456" s="68" t="s">
        <v>93</v>
      </c>
      <c r="EYB456" s="68" t="s">
        <v>93</v>
      </c>
      <c r="EYC456" s="68" t="s">
        <v>93</v>
      </c>
      <c r="EYD456" s="68" t="s">
        <v>93</v>
      </c>
      <c r="EYE456" s="68" t="s">
        <v>93</v>
      </c>
      <c r="EYF456" s="68" t="s">
        <v>93</v>
      </c>
      <c r="EYG456" s="68" t="s">
        <v>93</v>
      </c>
      <c r="EYH456" s="68" t="s">
        <v>93</v>
      </c>
      <c r="EYI456" s="68" t="s">
        <v>93</v>
      </c>
      <c r="EYJ456" s="68" t="s">
        <v>93</v>
      </c>
      <c r="EYK456" s="68" t="s">
        <v>93</v>
      </c>
      <c r="EYL456" s="68" t="s">
        <v>93</v>
      </c>
      <c r="EYM456" s="68" t="s">
        <v>93</v>
      </c>
      <c r="EYN456" s="68" t="s">
        <v>93</v>
      </c>
      <c r="EYO456" s="68" t="s">
        <v>93</v>
      </c>
      <c r="EYP456" s="68" t="s">
        <v>93</v>
      </c>
      <c r="EYQ456" s="68" t="s">
        <v>93</v>
      </c>
      <c r="EYR456" s="68" t="s">
        <v>93</v>
      </c>
      <c r="EYS456" s="68" t="s">
        <v>93</v>
      </c>
      <c r="EYT456" s="68" t="s">
        <v>93</v>
      </c>
      <c r="EYU456" s="68" t="s">
        <v>93</v>
      </c>
      <c r="EYV456" s="68" t="s">
        <v>93</v>
      </c>
      <c r="EYW456" s="68" t="s">
        <v>93</v>
      </c>
      <c r="EYX456" s="68" t="s">
        <v>93</v>
      </c>
      <c r="EYY456" s="68" t="s">
        <v>93</v>
      </c>
      <c r="EYZ456" s="68" t="s">
        <v>93</v>
      </c>
      <c r="EZA456" s="68" t="s">
        <v>93</v>
      </c>
      <c r="EZB456" s="68" t="s">
        <v>93</v>
      </c>
      <c r="EZC456" s="68" t="s">
        <v>93</v>
      </c>
      <c r="EZD456" s="68" t="s">
        <v>93</v>
      </c>
      <c r="EZE456" s="68" t="s">
        <v>93</v>
      </c>
      <c r="EZF456" s="68" t="s">
        <v>93</v>
      </c>
      <c r="EZG456" s="68" t="s">
        <v>93</v>
      </c>
      <c r="EZH456" s="68" t="s">
        <v>93</v>
      </c>
      <c r="EZI456" s="68" t="s">
        <v>93</v>
      </c>
      <c r="EZJ456" s="68" t="s">
        <v>93</v>
      </c>
      <c r="EZK456" s="68" t="s">
        <v>93</v>
      </c>
      <c r="EZL456" s="68" t="s">
        <v>93</v>
      </c>
      <c r="EZM456" s="68" t="s">
        <v>93</v>
      </c>
      <c r="EZN456" s="68" t="s">
        <v>93</v>
      </c>
      <c r="EZO456" s="68" t="s">
        <v>93</v>
      </c>
      <c r="EZP456" s="68" t="s">
        <v>93</v>
      </c>
      <c r="EZQ456" s="68" t="s">
        <v>93</v>
      </c>
      <c r="EZR456" s="68" t="s">
        <v>93</v>
      </c>
      <c r="EZS456" s="68" t="s">
        <v>93</v>
      </c>
      <c r="EZT456" s="68" t="s">
        <v>93</v>
      </c>
      <c r="EZU456" s="68" t="s">
        <v>93</v>
      </c>
      <c r="EZV456" s="68" t="s">
        <v>93</v>
      </c>
      <c r="EZW456" s="68" t="s">
        <v>93</v>
      </c>
      <c r="EZX456" s="68" t="s">
        <v>93</v>
      </c>
      <c r="EZY456" s="68" t="s">
        <v>93</v>
      </c>
      <c r="EZZ456" s="68" t="s">
        <v>93</v>
      </c>
      <c r="FAA456" s="68" t="s">
        <v>93</v>
      </c>
      <c r="FAB456" s="68" t="s">
        <v>93</v>
      </c>
      <c r="FAC456" s="68" t="s">
        <v>93</v>
      </c>
      <c r="FAD456" s="68" t="s">
        <v>93</v>
      </c>
      <c r="FAE456" s="68" t="s">
        <v>93</v>
      </c>
      <c r="FAF456" s="68" t="s">
        <v>93</v>
      </c>
      <c r="FAG456" s="68" t="s">
        <v>93</v>
      </c>
      <c r="FAH456" s="68" t="s">
        <v>93</v>
      </c>
      <c r="FAI456" s="68" t="s">
        <v>93</v>
      </c>
      <c r="FAJ456" s="68" t="s">
        <v>93</v>
      </c>
      <c r="FAK456" s="68" t="s">
        <v>93</v>
      </c>
      <c r="FAL456" s="68" t="s">
        <v>93</v>
      </c>
      <c r="FAM456" s="68" t="s">
        <v>93</v>
      </c>
      <c r="FAN456" s="68" t="s">
        <v>93</v>
      </c>
      <c r="FAO456" s="68" t="s">
        <v>93</v>
      </c>
      <c r="FAP456" s="68" t="s">
        <v>93</v>
      </c>
      <c r="FAQ456" s="68" t="s">
        <v>93</v>
      </c>
      <c r="FAR456" s="68" t="s">
        <v>93</v>
      </c>
      <c r="FAS456" s="68" t="s">
        <v>93</v>
      </c>
      <c r="FAT456" s="68" t="s">
        <v>93</v>
      </c>
      <c r="FAU456" s="68" t="s">
        <v>93</v>
      </c>
      <c r="FAV456" s="68" t="s">
        <v>93</v>
      </c>
      <c r="FAW456" s="68" t="s">
        <v>93</v>
      </c>
      <c r="FAX456" s="68" t="s">
        <v>93</v>
      </c>
      <c r="FAY456" s="68" t="s">
        <v>93</v>
      </c>
      <c r="FAZ456" s="68" t="s">
        <v>93</v>
      </c>
      <c r="FBA456" s="68" t="s">
        <v>93</v>
      </c>
      <c r="FBB456" s="68" t="s">
        <v>93</v>
      </c>
      <c r="FBC456" s="68" t="s">
        <v>93</v>
      </c>
      <c r="FBD456" s="68" t="s">
        <v>93</v>
      </c>
      <c r="FBE456" s="68" t="s">
        <v>93</v>
      </c>
      <c r="FBF456" s="68" t="s">
        <v>93</v>
      </c>
      <c r="FBG456" s="68" t="s">
        <v>93</v>
      </c>
      <c r="FBH456" s="68" t="s">
        <v>93</v>
      </c>
      <c r="FBI456" s="68" t="s">
        <v>93</v>
      </c>
      <c r="FBJ456" s="68" t="s">
        <v>93</v>
      </c>
      <c r="FBK456" s="68" t="s">
        <v>93</v>
      </c>
      <c r="FBL456" s="68" t="s">
        <v>93</v>
      </c>
      <c r="FBM456" s="68" t="s">
        <v>93</v>
      </c>
      <c r="FBN456" s="68" t="s">
        <v>93</v>
      </c>
      <c r="FBO456" s="68" t="s">
        <v>93</v>
      </c>
      <c r="FBP456" s="68" t="s">
        <v>93</v>
      </c>
      <c r="FBQ456" s="68" t="s">
        <v>93</v>
      </c>
      <c r="FBR456" s="68" t="s">
        <v>93</v>
      </c>
      <c r="FBS456" s="68" t="s">
        <v>93</v>
      </c>
      <c r="FBT456" s="68" t="s">
        <v>93</v>
      </c>
      <c r="FBU456" s="68" t="s">
        <v>93</v>
      </c>
      <c r="FBV456" s="68" t="s">
        <v>93</v>
      </c>
      <c r="FBW456" s="68" t="s">
        <v>93</v>
      </c>
      <c r="FBX456" s="68" t="s">
        <v>93</v>
      </c>
      <c r="FBY456" s="68" t="s">
        <v>93</v>
      </c>
      <c r="FBZ456" s="68" t="s">
        <v>93</v>
      </c>
      <c r="FCA456" s="68" t="s">
        <v>93</v>
      </c>
      <c r="FCB456" s="68" t="s">
        <v>93</v>
      </c>
      <c r="FCC456" s="68" t="s">
        <v>93</v>
      </c>
      <c r="FCD456" s="68" t="s">
        <v>93</v>
      </c>
      <c r="FCE456" s="68" t="s">
        <v>93</v>
      </c>
      <c r="FCF456" s="68" t="s">
        <v>93</v>
      </c>
      <c r="FCG456" s="68" t="s">
        <v>93</v>
      </c>
      <c r="FCH456" s="68" t="s">
        <v>93</v>
      </c>
      <c r="FCI456" s="68" t="s">
        <v>93</v>
      </c>
      <c r="FCJ456" s="68" t="s">
        <v>93</v>
      </c>
      <c r="FCK456" s="68" t="s">
        <v>93</v>
      </c>
      <c r="FCL456" s="68" t="s">
        <v>93</v>
      </c>
      <c r="FCM456" s="68" t="s">
        <v>93</v>
      </c>
      <c r="FCN456" s="68" t="s">
        <v>93</v>
      </c>
      <c r="FCO456" s="68" t="s">
        <v>93</v>
      </c>
      <c r="FCP456" s="68" t="s">
        <v>93</v>
      </c>
      <c r="FCQ456" s="68" t="s">
        <v>93</v>
      </c>
      <c r="FCR456" s="68" t="s">
        <v>93</v>
      </c>
      <c r="FCS456" s="68" t="s">
        <v>93</v>
      </c>
      <c r="FCT456" s="68" t="s">
        <v>93</v>
      </c>
      <c r="FCU456" s="68" t="s">
        <v>93</v>
      </c>
      <c r="FCV456" s="68" t="s">
        <v>93</v>
      </c>
      <c r="FCW456" s="68" t="s">
        <v>93</v>
      </c>
      <c r="FCX456" s="68" t="s">
        <v>93</v>
      </c>
      <c r="FCY456" s="68" t="s">
        <v>93</v>
      </c>
      <c r="FCZ456" s="68" t="s">
        <v>93</v>
      </c>
      <c r="FDA456" s="68" t="s">
        <v>93</v>
      </c>
      <c r="FDB456" s="68" t="s">
        <v>93</v>
      </c>
      <c r="FDC456" s="68" t="s">
        <v>93</v>
      </c>
      <c r="FDD456" s="68" t="s">
        <v>93</v>
      </c>
      <c r="FDE456" s="68" t="s">
        <v>93</v>
      </c>
      <c r="FDF456" s="68" t="s">
        <v>93</v>
      </c>
      <c r="FDG456" s="68" t="s">
        <v>93</v>
      </c>
      <c r="FDH456" s="68" t="s">
        <v>93</v>
      </c>
      <c r="FDI456" s="68" t="s">
        <v>93</v>
      </c>
      <c r="FDJ456" s="68" t="s">
        <v>93</v>
      </c>
      <c r="FDK456" s="68" t="s">
        <v>93</v>
      </c>
      <c r="FDL456" s="68" t="s">
        <v>93</v>
      </c>
      <c r="FDM456" s="68" t="s">
        <v>93</v>
      </c>
      <c r="FDN456" s="68" t="s">
        <v>93</v>
      </c>
      <c r="FDO456" s="68" t="s">
        <v>93</v>
      </c>
      <c r="FDP456" s="68" t="s">
        <v>93</v>
      </c>
      <c r="FDQ456" s="68" t="s">
        <v>93</v>
      </c>
      <c r="FDR456" s="68" t="s">
        <v>93</v>
      </c>
      <c r="FDS456" s="68" t="s">
        <v>93</v>
      </c>
      <c r="FDT456" s="68" t="s">
        <v>93</v>
      </c>
      <c r="FDU456" s="68" t="s">
        <v>93</v>
      </c>
      <c r="FDV456" s="68" t="s">
        <v>93</v>
      </c>
      <c r="FDW456" s="68" t="s">
        <v>93</v>
      </c>
      <c r="FDX456" s="68" t="s">
        <v>93</v>
      </c>
      <c r="FDY456" s="68" t="s">
        <v>93</v>
      </c>
      <c r="FDZ456" s="68" t="s">
        <v>93</v>
      </c>
      <c r="FEA456" s="68" t="s">
        <v>93</v>
      </c>
      <c r="FEB456" s="68" t="s">
        <v>93</v>
      </c>
      <c r="FEC456" s="68" t="s">
        <v>93</v>
      </c>
      <c r="FED456" s="68" t="s">
        <v>93</v>
      </c>
      <c r="FEE456" s="68" t="s">
        <v>93</v>
      </c>
      <c r="FEF456" s="68" t="s">
        <v>93</v>
      </c>
      <c r="FEG456" s="68" t="s">
        <v>93</v>
      </c>
      <c r="FEH456" s="68" t="s">
        <v>93</v>
      </c>
      <c r="FEI456" s="68" t="s">
        <v>93</v>
      </c>
      <c r="FEJ456" s="68" t="s">
        <v>93</v>
      </c>
      <c r="FEK456" s="68" t="s">
        <v>93</v>
      </c>
      <c r="FEL456" s="68" t="s">
        <v>93</v>
      </c>
      <c r="FEM456" s="68" t="s">
        <v>93</v>
      </c>
      <c r="FEN456" s="68" t="s">
        <v>93</v>
      </c>
      <c r="FEO456" s="68" t="s">
        <v>93</v>
      </c>
      <c r="FEP456" s="68" t="s">
        <v>93</v>
      </c>
      <c r="FEQ456" s="68" t="s">
        <v>93</v>
      </c>
      <c r="FER456" s="68" t="s">
        <v>93</v>
      </c>
      <c r="FES456" s="68" t="s">
        <v>93</v>
      </c>
      <c r="FET456" s="68" t="s">
        <v>93</v>
      </c>
      <c r="FEU456" s="68" t="s">
        <v>93</v>
      </c>
      <c r="FEV456" s="68" t="s">
        <v>93</v>
      </c>
      <c r="FEW456" s="68" t="s">
        <v>93</v>
      </c>
      <c r="FEX456" s="68" t="s">
        <v>93</v>
      </c>
      <c r="FEY456" s="68" t="s">
        <v>93</v>
      </c>
      <c r="FEZ456" s="68" t="s">
        <v>93</v>
      </c>
      <c r="FFA456" s="68" t="s">
        <v>93</v>
      </c>
      <c r="FFB456" s="68" t="s">
        <v>93</v>
      </c>
      <c r="FFC456" s="68" t="s">
        <v>93</v>
      </c>
      <c r="FFD456" s="68" t="s">
        <v>93</v>
      </c>
      <c r="FFE456" s="68" t="s">
        <v>93</v>
      </c>
      <c r="FFF456" s="68" t="s">
        <v>93</v>
      </c>
      <c r="FFG456" s="68" t="s">
        <v>93</v>
      </c>
      <c r="FFH456" s="68" t="s">
        <v>93</v>
      </c>
      <c r="FFI456" s="68" t="s">
        <v>93</v>
      </c>
      <c r="FFJ456" s="68" t="s">
        <v>93</v>
      </c>
      <c r="FFK456" s="68" t="s">
        <v>93</v>
      </c>
      <c r="FFL456" s="68" t="s">
        <v>93</v>
      </c>
      <c r="FFM456" s="68" t="s">
        <v>93</v>
      </c>
      <c r="FFN456" s="68" t="s">
        <v>93</v>
      </c>
      <c r="FFO456" s="68" t="s">
        <v>93</v>
      </c>
      <c r="FFP456" s="68" t="s">
        <v>93</v>
      </c>
      <c r="FFQ456" s="68" t="s">
        <v>93</v>
      </c>
      <c r="FFR456" s="68" t="s">
        <v>93</v>
      </c>
      <c r="FFS456" s="68" t="s">
        <v>93</v>
      </c>
      <c r="FFT456" s="68" t="s">
        <v>93</v>
      </c>
      <c r="FFU456" s="68" t="s">
        <v>93</v>
      </c>
      <c r="FFV456" s="68" t="s">
        <v>93</v>
      </c>
      <c r="FFW456" s="68" t="s">
        <v>93</v>
      </c>
      <c r="FFX456" s="68" t="s">
        <v>93</v>
      </c>
      <c r="FFY456" s="68" t="s">
        <v>93</v>
      </c>
      <c r="FFZ456" s="68" t="s">
        <v>93</v>
      </c>
      <c r="FGA456" s="68" t="s">
        <v>93</v>
      </c>
      <c r="FGB456" s="68" t="s">
        <v>93</v>
      </c>
      <c r="FGC456" s="68" t="s">
        <v>93</v>
      </c>
      <c r="FGD456" s="68" t="s">
        <v>93</v>
      </c>
      <c r="FGE456" s="68" t="s">
        <v>93</v>
      </c>
      <c r="FGF456" s="68" t="s">
        <v>93</v>
      </c>
      <c r="FGG456" s="68" t="s">
        <v>93</v>
      </c>
      <c r="FGH456" s="68" t="s">
        <v>93</v>
      </c>
      <c r="FGI456" s="68" t="s">
        <v>93</v>
      </c>
      <c r="FGJ456" s="68" t="s">
        <v>93</v>
      </c>
      <c r="FGK456" s="68" t="s">
        <v>93</v>
      </c>
      <c r="FGL456" s="68" t="s">
        <v>93</v>
      </c>
      <c r="FGM456" s="68" t="s">
        <v>93</v>
      </c>
      <c r="FGN456" s="68" t="s">
        <v>93</v>
      </c>
      <c r="FGO456" s="68" t="s">
        <v>93</v>
      </c>
      <c r="FGP456" s="68" t="s">
        <v>93</v>
      </c>
      <c r="FGQ456" s="68" t="s">
        <v>93</v>
      </c>
      <c r="FGR456" s="68" t="s">
        <v>93</v>
      </c>
      <c r="FGS456" s="68" t="s">
        <v>93</v>
      </c>
      <c r="FGT456" s="68" t="s">
        <v>93</v>
      </c>
      <c r="FGU456" s="68" t="s">
        <v>93</v>
      </c>
      <c r="FGV456" s="68" t="s">
        <v>93</v>
      </c>
      <c r="FGW456" s="68" t="s">
        <v>93</v>
      </c>
      <c r="FGX456" s="68" t="s">
        <v>93</v>
      </c>
      <c r="FGY456" s="68" t="s">
        <v>93</v>
      </c>
      <c r="FGZ456" s="68" t="s">
        <v>93</v>
      </c>
      <c r="FHA456" s="68" t="s">
        <v>93</v>
      </c>
      <c r="FHB456" s="68" t="s">
        <v>93</v>
      </c>
      <c r="FHC456" s="68" t="s">
        <v>93</v>
      </c>
      <c r="FHD456" s="68" t="s">
        <v>93</v>
      </c>
      <c r="FHE456" s="68" t="s">
        <v>93</v>
      </c>
      <c r="FHF456" s="68" t="s">
        <v>93</v>
      </c>
      <c r="FHG456" s="68" t="s">
        <v>93</v>
      </c>
      <c r="FHH456" s="68" t="s">
        <v>93</v>
      </c>
      <c r="FHI456" s="68" t="s">
        <v>93</v>
      </c>
      <c r="FHJ456" s="68" t="s">
        <v>93</v>
      </c>
      <c r="FHK456" s="68" t="s">
        <v>93</v>
      </c>
      <c r="FHL456" s="68" t="s">
        <v>93</v>
      </c>
      <c r="FHM456" s="68" t="s">
        <v>93</v>
      </c>
      <c r="FHN456" s="68" t="s">
        <v>93</v>
      </c>
      <c r="FHO456" s="68" t="s">
        <v>93</v>
      </c>
      <c r="FHP456" s="68" t="s">
        <v>93</v>
      </c>
      <c r="FHQ456" s="68" t="s">
        <v>93</v>
      </c>
      <c r="FHR456" s="68" t="s">
        <v>93</v>
      </c>
      <c r="FHS456" s="68" t="s">
        <v>93</v>
      </c>
      <c r="FHT456" s="68" t="s">
        <v>93</v>
      </c>
      <c r="FHU456" s="68" t="s">
        <v>93</v>
      </c>
      <c r="FHV456" s="68" t="s">
        <v>93</v>
      </c>
      <c r="FHW456" s="68" t="s">
        <v>93</v>
      </c>
      <c r="FHX456" s="68" t="s">
        <v>93</v>
      </c>
      <c r="FHY456" s="68" t="s">
        <v>93</v>
      </c>
      <c r="FHZ456" s="68" t="s">
        <v>93</v>
      </c>
      <c r="FIA456" s="68" t="s">
        <v>93</v>
      </c>
      <c r="FIB456" s="68" t="s">
        <v>93</v>
      </c>
      <c r="FIC456" s="68" t="s">
        <v>93</v>
      </c>
      <c r="FID456" s="68" t="s">
        <v>93</v>
      </c>
      <c r="FIE456" s="68" t="s">
        <v>93</v>
      </c>
      <c r="FIF456" s="68" t="s">
        <v>93</v>
      </c>
      <c r="FIG456" s="68" t="s">
        <v>93</v>
      </c>
      <c r="FIH456" s="68" t="s">
        <v>93</v>
      </c>
      <c r="FII456" s="68" t="s">
        <v>93</v>
      </c>
      <c r="FIJ456" s="68" t="s">
        <v>93</v>
      </c>
      <c r="FIK456" s="68" t="s">
        <v>93</v>
      </c>
      <c r="FIL456" s="68" t="s">
        <v>93</v>
      </c>
      <c r="FIM456" s="68" t="s">
        <v>93</v>
      </c>
      <c r="FIN456" s="68" t="s">
        <v>93</v>
      </c>
      <c r="FIO456" s="68" t="s">
        <v>93</v>
      </c>
      <c r="FIP456" s="68" t="s">
        <v>93</v>
      </c>
      <c r="FIQ456" s="68" t="s">
        <v>93</v>
      </c>
      <c r="FIR456" s="68" t="s">
        <v>93</v>
      </c>
      <c r="FIS456" s="68" t="s">
        <v>93</v>
      </c>
      <c r="FIT456" s="68" t="s">
        <v>93</v>
      </c>
      <c r="FIU456" s="68" t="s">
        <v>93</v>
      </c>
      <c r="FIV456" s="68" t="s">
        <v>93</v>
      </c>
      <c r="FIW456" s="68" t="s">
        <v>93</v>
      </c>
      <c r="FIX456" s="68" t="s">
        <v>93</v>
      </c>
      <c r="FIY456" s="68" t="s">
        <v>93</v>
      </c>
      <c r="FIZ456" s="68" t="s">
        <v>93</v>
      </c>
      <c r="FJA456" s="68" t="s">
        <v>93</v>
      </c>
      <c r="FJB456" s="68" t="s">
        <v>93</v>
      </c>
      <c r="FJC456" s="68" t="s">
        <v>93</v>
      </c>
      <c r="FJD456" s="68" t="s">
        <v>93</v>
      </c>
      <c r="FJE456" s="68" t="s">
        <v>93</v>
      </c>
      <c r="FJF456" s="68" t="s">
        <v>93</v>
      </c>
      <c r="FJG456" s="68" t="s">
        <v>93</v>
      </c>
      <c r="FJH456" s="68" t="s">
        <v>93</v>
      </c>
      <c r="FJI456" s="68" t="s">
        <v>93</v>
      </c>
      <c r="FJJ456" s="68" t="s">
        <v>93</v>
      </c>
      <c r="FJK456" s="68" t="s">
        <v>93</v>
      </c>
      <c r="FJL456" s="68" t="s">
        <v>93</v>
      </c>
      <c r="FJM456" s="68" t="s">
        <v>93</v>
      </c>
      <c r="FJN456" s="68" t="s">
        <v>93</v>
      </c>
      <c r="FJO456" s="68" t="s">
        <v>93</v>
      </c>
      <c r="FJP456" s="68" t="s">
        <v>93</v>
      </c>
      <c r="FJQ456" s="68" t="s">
        <v>93</v>
      </c>
      <c r="FJR456" s="68" t="s">
        <v>93</v>
      </c>
      <c r="FJS456" s="68" t="s">
        <v>93</v>
      </c>
      <c r="FJT456" s="68" t="s">
        <v>93</v>
      </c>
      <c r="FJU456" s="68" t="s">
        <v>93</v>
      </c>
      <c r="FJV456" s="68" t="s">
        <v>93</v>
      </c>
      <c r="FJW456" s="68" t="s">
        <v>93</v>
      </c>
      <c r="FJX456" s="68" t="s">
        <v>93</v>
      </c>
      <c r="FJY456" s="68" t="s">
        <v>93</v>
      </c>
      <c r="FJZ456" s="68" t="s">
        <v>93</v>
      </c>
      <c r="FKA456" s="68" t="s">
        <v>93</v>
      </c>
      <c r="FKB456" s="68" t="s">
        <v>93</v>
      </c>
      <c r="FKC456" s="68" t="s">
        <v>93</v>
      </c>
      <c r="FKD456" s="68" t="s">
        <v>93</v>
      </c>
      <c r="FKE456" s="68" t="s">
        <v>93</v>
      </c>
      <c r="FKF456" s="68" t="s">
        <v>93</v>
      </c>
      <c r="FKG456" s="68" t="s">
        <v>93</v>
      </c>
      <c r="FKH456" s="68" t="s">
        <v>93</v>
      </c>
      <c r="FKI456" s="68" t="s">
        <v>93</v>
      </c>
      <c r="FKJ456" s="68" t="s">
        <v>93</v>
      </c>
      <c r="FKK456" s="68" t="s">
        <v>93</v>
      </c>
      <c r="FKL456" s="68" t="s">
        <v>93</v>
      </c>
      <c r="FKM456" s="68" t="s">
        <v>93</v>
      </c>
      <c r="FKN456" s="68" t="s">
        <v>93</v>
      </c>
      <c r="FKO456" s="68" t="s">
        <v>93</v>
      </c>
      <c r="FKP456" s="68" t="s">
        <v>93</v>
      </c>
      <c r="FKQ456" s="68" t="s">
        <v>93</v>
      </c>
      <c r="FKR456" s="68" t="s">
        <v>93</v>
      </c>
      <c r="FKS456" s="68" t="s">
        <v>93</v>
      </c>
      <c r="FKT456" s="68" t="s">
        <v>93</v>
      </c>
      <c r="FKU456" s="68" t="s">
        <v>93</v>
      </c>
      <c r="FKV456" s="68" t="s">
        <v>93</v>
      </c>
      <c r="FKW456" s="68" t="s">
        <v>93</v>
      </c>
      <c r="FKX456" s="68" t="s">
        <v>93</v>
      </c>
      <c r="FKY456" s="68" t="s">
        <v>93</v>
      </c>
      <c r="FKZ456" s="68" t="s">
        <v>93</v>
      </c>
      <c r="FLA456" s="68" t="s">
        <v>93</v>
      </c>
      <c r="FLB456" s="68" t="s">
        <v>93</v>
      </c>
      <c r="FLC456" s="68" t="s">
        <v>93</v>
      </c>
      <c r="FLD456" s="68" t="s">
        <v>93</v>
      </c>
      <c r="FLE456" s="68" t="s">
        <v>93</v>
      </c>
      <c r="FLF456" s="68" t="s">
        <v>93</v>
      </c>
      <c r="FLG456" s="68" t="s">
        <v>93</v>
      </c>
      <c r="FLH456" s="68" t="s">
        <v>93</v>
      </c>
      <c r="FLI456" s="68" t="s">
        <v>93</v>
      </c>
      <c r="FLJ456" s="68" t="s">
        <v>93</v>
      </c>
      <c r="FLK456" s="68" t="s">
        <v>93</v>
      </c>
      <c r="FLL456" s="68" t="s">
        <v>93</v>
      </c>
      <c r="FLM456" s="68" t="s">
        <v>93</v>
      </c>
      <c r="FLN456" s="68" t="s">
        <v>93</v>
      </c>
      <c r="FLO456" s="68" t="s">
        <v>93</v>
      </c>
      <c r="FLP456" s="68" t="s">
        <v>93</v>
      </c>
      <c r="FLQ456" s="68" t="s">
        <v>93</v>
      </c>
      <c r="FLR456" s="68" t="s">
        <v>93</v>
      </c>
      <c r="FLS456" s="68" t="s">
        <v>93</v>
      </c>
      <c r="FLT456" s="68" t="s">
        <v>93</v>
      </c>
      <c r="FLU456" s="68" t="s">
        <v>93</v>
      </c>
      <c r="FLV456" s="68" t="s">
        <v>93</v>
      </c>
      <c r="FLW456" s="68" t="s">
        <v>93</v>
      </c>
      <c r="FLX456" s="68" t="s">
        <v>93</v>
      </c>
      <c r="FLY456" s="68" t="s">
        <v>93</v>
      </c>
      <c r="FLZ456" s="68" t="s">
        <v>93</v>
      </c>
      <c r="FMA456" s="68" t="s">
        <v>93</v>
      </c>
      <c r="FMB456" s="68" t="s">
        <v>93</v>
      </c>
      <c r="FMC456" s="68" t="s">
        <v>93</v>
      </c>
      <c r="FMD456" s="68" t="s">
        <v>93</v>
      </c>
      <c r="FME456" s="68" t="s">
        <v>93</v>
      </c>
      <c r="FMF456" s="68" t="s">
        <v>93</v>
      </c>
      <c r="FMG456" s="68" t="s">
        <v>93</v>
      </c>
      <c r="FMH456" s="68" t="s">
        <v>93</v>
      </c>
      <c r="FMI456" s="68" t="s">
        <v>93</v>
      </c>
      <c r="FMJ456" s="68" t="s">
        <v>93</v>
      </c>
      <c r="FMK456" s="68" t="s">
        <v>93</v>
      </c>
      <c r="FML456" s="68" t="s">
        <v>93</v>
      </c>
      <c r="FMM456" s="68" t="s">
        <v>93</v>
      </c>
      <c r="FMN456" s="68" t="s">
        <v>93</v>
      </c>
      <c r="FMO456" s="68" t="s">
        <v>93</v>
      </c>
      <c r="FMP456" s="68" t="s">
        <v>93</v>
      </c>
      <c r="FMQ456" s="68" t="s">
        <v>93</v>
      </c>
      <c r="FMR456" s="68" t="s">
        <v>93</v>
      </c>
      <c r="FMS456" s="68" t="s">
        <v>93</v>
      </c>
      <c r="FMT456" s="68" t="s">
        <v>93</v>
      </c>
      <c r="FMU456" s="68" t="s">
        <v>93</v>
      </c>
      <c r="FMV456" s="68" t="s">
        <v>93</v>
      </c>
      <c r="FMW456" s="68" t="s">
        <v>93</v>
      </c>
      <c r="FMX456" s="68" t="s">
        <v>93</v>
      </c>
      <c r="FMY456" s="68" t="s">
        <v>93</v>
      </c>
      <c r="FMZ456" s="68" t="s">
        <v>93</v>
      </c>
      <c r="FNA456" s="68" t="s">
        <v>93</v>
      </c>
      <c r="FNB456" s="68" t="s">
        <v>93</v>
      </c>
      <c r="FNC456" s="68" t="s">
        <v>93</v>
      </c>
      <c r="FND456" s="68" t="s">
        <v>93</v>
      </c>
      <c r="FNE456" s="68" t="s">
        <v>93</v>
      </c>
      <c r="FNF456" s="68" t="s">
        <v>93</v>
      </c>
      <c r="FNG456" s="68" t="s">
        <v>93</v>
      </c>
      <c r="FNH456" s="68" t="s">
        <v>93</v>
      </c>
      <c r="FNI456" s="68" t="s">
        <v>93</v>
      </c>
      <c r="FNJ456" s="68" t="s">
        <v>93</v>
      </c>
      <c r="FNK456" s="68" t="s">
        <v>93</v>
      </c>
      <c r="FNL456" s="68" t="s">
        <v>93</v>
      </c>
      <c r="FNM456" s="68" t="s">
        <v>93</v>
      </c>
      <c r="FNN456" s="68" t="s">
        <v>93</v>
      </c>
      <c r="FNO456" s="68" t="s">
        <v>93</v>
      </c>
      <c r="FNP456" s="68" t="s">
        <v>93</v>
      </c>
      <c r="FNQ456" s="68" t="s">
        <v>93</v>
      </c>
      <c r="FNR456" s="68" t="s">
        <v>93</v>
      </c>
      <c r="FNS456" s="68" t="s">
        <v>93</v>
      </c>
      <c r="FNT456" s="68" t="s">
        <v>93</v>
      </c>
      <c r="FNU456" s="68" t="s">
        <v>93</v>
      </c>
      <c r="FNV456" s="68" t="s">
        <v>93</v>
      </c>
      <c r="FNW456" s="68" t="s">
        <v>93</v>
      </c>
      <c r="FNX456" s="68" t="s">
        <v>93</v>
      </c>
      <c r="FNY456" s="68" t="s">
        <v>93</v>
      </c>
      <c r="FNZ456" s="68" t="s">
        <v>93</v>
      </c>
      <c r="FOA456" s="68" t="s">
        <v>93</v>
      </c>
      <c r="FOB456" s="68" t="s">
        <v>93</v>
      </c>
      <c r="FOC456" s="68" t="s">
        <v>93</v>
      </c>
      <c r="FOD456" s="68" t="s">
        <v>93</v>
      </c>
      <c r="FOE456" s="68" t="s">
        <v>93</v>
      </c>
      <c r="FOF456" s="68" t="s">
        <v>93</v>
      </c>
      <c r="FOG456" s="68" t="s">
        <v>93</v>
      </c>
      <c r="FOH456" s="68" t="s">
        <v>93</v>
      </c>
      <c r="FOI456" s="68" t="s">
        <v>93</v>
      </c>
      <c r="FOJ456" s="68" t="s">
        <v>93</v>
      </c>
      <c r="FOK456" s="68" t="s">
        <v>93</v>
      </c>
      <c r="FOL456" s="68" t="s">
        <v>93</v>
      </c>
      <c r="FOM456" s="68" t="s">
        <v>93</v>
      </c>
      <c r="FON456" s="68" t="s">
        <v>93</v>
      </c>
      <c r="FOO456" s="68" t="s">
        <v>93</v>
      </c>
      <c r="FOP456" s="68" t="s">
        <v>93</v>
      </c>
      <c r="FOQ456" s="68" t="s">
        <v>93</v>
      </c>
      <c r="FOR456" s="68" t="s">
        <v>93</v>
      </c>
      <c r="FOS456" s="68" t="s">
        <v>93</v>
      </c>
      <c r="FOT456" s="68" t="s">
        <v>93</v>
      </c>
      <c r="FOU456" s="68" t="s">
        <v>93</v>
      </c>
      <c r="FOV456" s="68" t="s">
        <v>93</v>
      </c>
      <c r="FOW456" s="68" t="s">
        <v>93</v>
      </c>
      <c r="FOX456" s="68" t="s">
        <v>93</v>
      </c>
      <c r="FOY456" s="68" t="s">
        <v>93</v>
      </c>
      <c r="FOZ456" s="68" t="s">
        <v>93</v>
      </c>
      <c r="FPA456" s="68" t="s">
        <v>93</v>
      </c>
      <c r="FPB456" s="68" t="s">
        <v>93</v>
      </c>
      <c r="FPC456" s="68" t="s">
        <v>93</v>
      </c>
      <c r="FPD456" s="68" t="s">
        <v>93</v>
      </c>
      <c r="FPE456" s="68" t="s">
        <v>93</v>
      </c>
      <c r="FPF456" s="68" t="s">
        <v>93</v>
      </c>
      <c r="FPG456" s="68" t="s">
        <v>93</v>
      </c>
      <c r="FPH456" s="68" t="s">
        <v>93</v>
      </c>
      <c r="FPI456" s="68" t="s">
        <v>93</v>
      </c>
      <c r="FPJ456" s="68" t="s">
        <v>93</v>
      </c>
      <c r="FPK456" s="68" t="s">
        <v>93</v>
      </c>
      <c r="FPL456" s="68" t="s">
        <v>93</v>
      </c>
      <c r="FPM456" s="68" t="s">
        <v>93</v>
      </c>
      <c r="FPN456" s="68" t="s">
        <v>93</v>
      </c>
      <c r="FPO456" s="68" t="s">
        <v>93</v>
      </c>
      <c r="FPP456" s="68" t="s">
        <v>93</v>
      </c>
      <c r="FPQ456" s="68" t="s">
        <v>93</v>
      </c>
      <c r="FPR456" s="68" t="s">
        <v>93</v>
      </c>
      <c r="FPS456" s="68" t="s">
        <v>93</v>
      </c>
      <c r="FPT456" s="68" t="s">
        <v>93</v>
      </c>
      <c r="FPU456" s="68" t="s">
        <v>93</v>
      </c>
      <c r="FPV456" s="68" t="s">
        <v>93</v>
      </c>
      <c r="FPW456" s="68" t="s">
        <v>93</v>
      </c>
      <c r="FPX456" s="68" t="s">
        <v>93</v>
      </c>
      <c r="FPY456" s="68" t="s">
        <v>93</v>
      </c>
      <c r="FPZ456" s="68" t="s">
        <v>93</v>
      </c>
      <c r="FQA456" s="68" t="s">
        <v>93</v>
      </c>
      <c r="FQB456" s="68" t="s">
        <v>93</v>
      </c>
      <c r="FQC456" s="68" t="s">
        <v>93</v>
      </c>
      <c r="FQD456" s="68" t="s">
        <v>93</v>
      </c>
      <c r="FQE456" s="68" t="s">
        <v>93</v>
      </c>
      <c r="FQF456" s="68" t="s">
        <v>93</v>
      </c>
      <c r="FQG456" s="68" t="s">
        <v>93</v>
      </c>
      <c r="FQH456" s="68" t="s">
        <v>93</v>
      </c>
      <c r="FQI456" s="68" t="s">
        <v>93</v>
      </c>
      <c r="FQJ456" s="68" t="s">
        <v>93</v>
      </c>
      <c r="FQK456" s="68" t="s">
        <v>93</v>
      </c>
      <c r="FQL456" s="68" t="s">
        <v>93</v>
      </c>
      <c r="FQM456" s="68" t="s">
        <v>93</v>
      </c>
      <c r="FQN456" s="68" t="s">
        <v>93</v>
      </c>
      <c r="FQO456" s="68" t="s">
        <v>93</v>
      </c>
      <c r="FQP456" s="68" t="s">
        <v>93</v>
      </c>
      <c r="FQQ456" s="68" t="s">
        <v>93</v>
      </c>
      <c r="FQR456" s="68" t="s">
        <v>93</v>
      </c>
      <c r="FQS456" s="68" t="s">
        <v>93</v>
      </c>
      <c r="FQT456" s="68" t="s">
        <v>93</v>
      </c>
      <c r="FQU456" s="68" t="s">
        <v>93</v>
      </c>
      <c r="FQV456" s="68" t="s">
        <v>93</v>
      </c>
      <c r="FQW456" s="68" t="s">
        <v>93</v>
      </c>
      <c r="FQX456" s="68" t="s">
        <v>93</v>
      </c>
      <c r="FQY456" s="68" t="s">
        <v>93</v>
      </c>
      <c r="FQZ456" s="68" t="s">
        <v>93</v>
      </c>
      <c r="FRA456" s="68" t="s">
        <v>93</v>
      </c>
      <c r="FRB456" s="68" t="s">
        <v>93</v>
      </c>
      <c r="FRC456" s="68" t="s">
        <v>93</v>
      </c>
      <c r="FRD456" s="68" t="s">
        <v>93</v>
      </c>
      <c r="FRE456" s="68" t="s">
        <v>93</v>
      </c>
      <c r="FRF456" s="68" t="s">
        <v>93</v>
      </c>
      <c r="FRG456" s="68" t="s">
        <v>93</v>
      </c>
      <c r="FRH456" s="68" t="s">
        <v>93</v>
      </c>
      <c r="FRI456" s="68" t="s">
        <v>93</v>
      </c>
      <c r="FRJ456" s="68" t="s">
        <v>93</v>
      </c>
      <c r="FRK456" s="68" t="s">
        <v>93</v>
      </c>
      <c r="FRL456" s="68" t="s">
        <v>93</v>
      </c>
      <c r="FRM456" s="68" t="s">
        <v>93</v>
      </c>
      <c r="FRN456" s="68" t="s">
        <v>93</v>
      </c>
      <c r="FRO456" s="68" t="s">
        <v>93</v>
      </c>
      <c r="FRP456" s="68" t="s">
        <v>93</v>
      </c>
      <c r="FRQ456" s="68" t="s">
        <v>93</v>
      </c>
      <c r="FRR456" s="68" t="s">
        <v>93</v>
      </c>
      <c r="FRS456" s="68" t="s">
        <v>93</v>
      </c>
      <c r="FRT456" s="68" t="s">
        <v>93</v>
      </c>
      <c r="FRU456" s="68" t="s">
        <v>93</v>
      </c>
      <c r="FRV456" s="68" t="s">
        <v>93</v>
      </c>
      <c r="FRW456" s="68" t="s">
        <v>93</v>
      </c>
      <c r="FRX456" s="68" t="s">
        <v>93</v>
      </c>
      <c r="FRY456" s="68" t="s">
        <v>93</v>
      </c>
      <c r="FRZ456" s="68" t="s">
        <v>93</v>
      </c>
      <c r="FSA456" s="68" t="s">
        <v>93</v>
      </c>
      <c r="FSB456" s="68" t="s">
        <v>93</v>
      </c>
      <c r="FSC456" s="68" t="s">
        <v>93</v>
      </c>
      <c r="FSD456" s="68" t="s">
        <v>93</v>
      </c>
      <c r="FSE456" s="68" t="s">
        <v>93</v>
      </c>
      <c r="FSF456" s="68" t="s">
        <v>93</v>
      </c>
      <c r="FSG456" s="68" t="s">
        <v>93</v>
      </c>
      <c r="FSH456" s="68" t="s">
        <v>93</v>
      </c>
      <c r="FSI456" s="68" t="s">
        <v>93</v>
      </c>
      <c r="FSJ456" s="68" t="s">
        <v>93</v>
      </c>
      <c r="FSK456" s="68" t="s">
        <v>93</v>
      </c>
      <c r="FSL456" s="68" t="s">
        <v>93</v>
      </c>
      <c r="FSM456" s="68" t="s">
        <v>93</v>
      </c>
      <c r="FSN456" s="68" t="s">
        <v>93</v>
      </c>
      <c r="FSO456" s="68" t="s">
        <v>93</v>
      </c>
      <c r="FSP456" s="68" t="s">
        <v>93</v>
      </c>
      <c r="FSQ456" s="68" t="s">
        <v>93</v>
      </c>
      <c r="FSR456" s="68" t="s">
        <v>93</v>
      </c>
      <c r="FSS456" s="68" t="s">
        <v>93</v>
      </c>
      <c r="FST456" s="68" t="s">
        <v>93</v>
      </c>
      <c r="FSU456" s="68" t="s">
        <v>93</v>
      </c>
      <c r="FSV456" s="68" t="s">
        <v>93</v>
      </c>
      <c r="FSW456" s="68" t="s">
        <v>93</v>
      </c>
      <c r="FSX456" s="68" t="s">
        <v>93</v>
      </c>
      <c r="FSY456" s="68" t="s">
        <v>93</v>
      </c>
      <c r="FSZ456" s="68" t="s">
        <v>93</v>
      </c>
      <c r="FTA456" s="68" t="s">
        <v>93</v>
      </c>
      <c r="FTB456" s="68" t="s">
        <v>93</v>
      </c>
      <c r="FTC456" s="68" t="s">
        <v>93</v>
      </c>
      <c r="FTD456" s="68" t="s">
        <v>93</v>
      </c>
      <c r="FTE456" s="68" t="s">
        <v>93</v>
      </c>
      <c r="FTF456" s="68" t="s">
        <v>93</v>
      </c>
      <c r="FTG456" s="68" t="s">
        <v>93</v>
      </c>
      <c r="FTH456" s="68" t="s">
        <v>93</v>
      </c>
      <c r="FTI456" s="68" t="s">
        <v>93</v>
      </c>
      <c r="FTJ456" s="68" t="s">
        <v>93</v>
      </c>
      <c r="FTK456" s="68" t="s">
        <v>93</v>
      </c>
      <c r="FTL456" s="68" t="s">
        <v>93</v>
      </c>
      <c r="FTM456" s="68" t="s">
        <v>93</v>
      </c>
      <c r="FTN456" s="68" t="s">
        <v>93</v>
      </c>
      <c r="FTO456" s="68" t="s">
        <v>93</v>
      </c>
      <c r="FTP456" s="68" t="s">
        <v>93</v>
      </c>
      <c r="FTQ456" s="68" t="s">
        <v>93</v>
      </c>
      <c r="FTR456" s="68" t="s">
        <v>93</v>
      </c>
      <c r="FTS456" s="68" t="s">
        <v>93</v>
      </c>
      <c r="FTT456" s="68" t="s">
        <v>93</v>
      </c>
      <c r="FTU456" s="68" t="s">
        <v>93</v>
      </c>
      <c r="FTV456" s="68" t="s">
        <v>93</v>
      </c>
      <c r="FTW456" s="68" t="s">
        <v>93</v>
      </c>
      <c r="FTX456" s="68" t="s">
        <v>93</v>
      </c>
      <c r="FTY456" s="68" t="s">
        <v>93</v>
      </c>
      <c r="FTZ456" s="68" t="s">
        <v>93</v>
      </c>
      <c r="FUA456" s="68" t="s">
        <v>93</v>
      </c>
      <c r="FUB456" s="68" t="s">
        <v>93</v>
      </c>
      <c r="FUC456" s="68" t="s">
        <v>93</v>
      </c>
      <c r="FUD456" s="68" t="s">
        <v>93</v>
      </c>
      <c r="FUE456" s="68" t="s">
        <v>93</v>
      </c>
      <c r="FUF456" s="68" t="s">
        <v>93</v>
      </c>
      <c r="FUG456" s="68" t="s">
        <v>93</v>
      </c>
      <c r="FUH456" s="68" t="s">
        <v>93</v>
      </c>
      <c r="FUI456" s="68" t="s">
        <v>93</v>
      </c>
      <c r="FUJ456" s="68" t="s">
        <v>93</v>
      </c>
      <c r="FUK456" s="68" t="s">
        <v>93</v>
      </c>
      <c r="FUL456" s="68" t="s">
        <v>93</v>
      </c>
      <c r="FUM456" s="68" t="s">
        <v>93</v>
      </c>
      <c r="FUN456" s="68" t="s">
        <v>93</v>
      </c>
      <c r="FUO456" s="68" t="s">
        <v>93</v>
      </c>
      <c r="FUP456" s="68" t="s">
        <v>93</v>
      </c>
      <c r="FUQ456" s="68" t="s">
        <v>93</v>
      </c>
      <c r="FUR456" s="68" t="s">
        <v>93</v>
      </c>
      <c r="FUS456" s="68" t="s">
        <v>93</v>
      </c>
      <c r="FUT456" s="68" t="s">
        <v>93</v>
      </c>
      <c r="FUU456" s="68" t="s">
        <v>93</v>
      </c>
      <c r="FUV456" s="68" t="s">
        <v>93</v>
      </c>
      <c r="FUW456" s="68" t="s">
        <v>93</v>
      </c>
      <c r="FUX456" s="68" t="s">
        <v>93</v>
      </c>
      <c r="FUY456" s="68" t="s">
        <v>93</v>
      </c>
      <c r="FUZ456" s="68" t="s">
        <v>93</v>
      </c>
      <c r="FVA456" s="68" t="s">
        <v>93</v>
      </c>
      <c r="FVB456" s="68" t="s">
        <v>93</v>
      </c>
      <c r="FVC456" s="68" t="s">
        <v>93</v>
      </c>
      <c r="FVD456" s="68" t="s">
        <v>93</v>
      </c>
      <c r="FVE456" s="68" t="s">
        <v>93</v>
      </c>
      <c r="FVF456" s="68" t="s">
        <v>93</v>
      </c>
      <c r="FVG456" s="68" t="s">
        <v>93</v>
      </c>
      <c r="FVH456" s="68" t="s">
        <v>93</v>
      </c>
      <c r="FVI456" s="68" t="s">
        <v>93</v>
      </c>
      <c r="FVJ456" s="68" t="s">
        <v>93</v>
      </c>
      <c r="FVK456" s="68" t="s">
        <v>93</v>
      </c>
      <c r="FVL456" s="68" t="s">
        <v>93</v>
      </c>
      <c r="FVM456" s="68" t="s">
        <v>93</v>
      </c>
      <c r="FVN456" s="68" t="s">
        <v>93</v>
      </c>
      <c r="FVO456" s="68" t="s">
        <v>93</v>
      </c>
      <c r="FVP456" s="68" t="s">
        <v>93</v>
      </c>
      <c r="FVQ456" s="68" t="s">
        <v>93</v>
      </c>
      <c r="FVR456" s="68" t="s">
        <v>93</v>
      </c>
      <c r="FVS456" s="68" t="s">
        <v>93</v>
      </c>
      <c r="FVT456" s="68" t="s">
        <v>93</v>
      </c>
      <c r="FVU456" s="68" t="s">
        <v>93</v>
      </c>
      <c r="FVV456" s="68" t="s">
        <v>93</v>
      </c>
      <c r="FVW456" s="68" t="s">
        <v>93</v>
      </c>
      <c r="FVX456" s="68" t="s">
        <v>93</v>
      </c>
      <c r="FVY456" s="68" t="s">
        <v>93</v>
      </c>
      <c r="FVZ456" s="68" t="s">
        <v>93</v>
      </c>
      <c r="FWA456" s="68" t="s">
        <v>93</v>
      </c>
      <c r="FWB456" s="68" t="s">
        <v>93</v>
      </c>
      <c r="FWC456" s="68" t="s">
        <v>93</v>
      </c>
      <c r="FWD456" s="68" t="s">
        <v>93</v>
      </c>
      <c r="FWE456" s="68" t="s">
        <v>93</v>
      </c>
      <c r="FWF456" s="68" t="s">
        <v>93</v>
      </c>
      <c r="FWG456" s="68" t="s">
        <v>93</v>
      </c>
      <c r="FWH456" s="68" t="s">
        <v>93</v>
      </c>
      <c r="FWI456" s="68" t="s">
        <v>93</v>
      </c>
      <c r="FWJ456" s="68" t="s">
        <v>93</v>
      </c>
      <c r="FWK456" s="68" t="s">
        <v>93</v>
      </c>
      <c r="FWL456" s="68" t="s">
        <v>93</v>
      </c>
      <c r="FWM456" s="68" t="s">
        <v>93</v>
      </c>
      <c r="FWN456" s="68" t="s">
        <v>93</v>
      </c>
      <c r="FWO456" s="68" t="s">
        <v>93</v>
      </c>
      <c r="FWP456" s="68" t="s">
        <v>93</v>
      </c>
      <c r="FWQ456" s="68" t="s">
        <v>93</v>
      </c>
      <c r="FWR456" s="68" t="s">
        <v>93</v>
      </c>
      <c r="FWS456" s="68" t="s">
        <v>93</v>
      </c>
      <c r="FWT456" s="68" t="s">
        <v>93</v>
      </c>
      <c r="FWU456" s="68" t="s">
        <v>93</v>
      </c>
      <c r="FWV456" s="68" t="s">
        <v>93</v>
      </c>
      <c r="FWW456" s="68" t="s">
        <v>93</v>
      </c>
      <c r="FWX456" s="68" t="s">
        <v>93</v>
      </c>
      <c r="FWY456" s="68" t="s">
        <v>93</v>
      </c>
      <c r="FWZ456" s="68" t="s">
        <v>93</v>
      </c>
      <c r="FXA456" s="68" t="s">
        <v>93</v>
      </c>
      <c r="FXB456" s="68" t="s">
        <v>93</v>
      </c>
      <c r="FXC456" s="68" t="s">
        <v>93</v>
      </c>
      <c r="FXD456" s="68" t="s">
        <v>93</v>
      </c>
      <c r="FXE456" s="68" t="s">
        <v>93</v>
      </c>
      <c r="FXF456" s="68" t="s">
        <v>93</v>
      </c>
      <c r="FXG456" s="68" t="s">
        <v>93</v>
      </c>
      <c r="FXH456" s="68" t="s">
        <v>93</v>
      </c>
      <c r="FXI456" s="68" t="s">
        <v>93</v>
      </c>
      <c r="FXJ456" s="68" t="s">
        <v>93</v>
      </c>
      <c r="FXK456" s="68" t="s">
        <v>93</v>
      </c>
      <c r="FXL456" s="68" t="s">
        <v>93</v>
      </c>
      <c r="FXM456" s="68" t="s">
        <v>93</v>
      </c>
      <c r="FXN456" s="68" t="s">
        <v>93</v>
      </c>
      <c r="FXO456" s="68" t="s">
        <v>93</v>
      </c>
      <c r="FXP456" s="68" t="s">
        <v>93</v>
      </c>
      <c r="FXQ456" s="68" t="s">
        <v>93</v>
      </c>
      <c r="FXR456" s="68" t="s">
        <v>93</v>
      </c>
      <c r="FXS456" s="68" t="s">
        <v>93</v>
      </c>
      <c r="FXT456" s="68" t="s">
        <v>93</v>
      </c>
      <c r="FXU456" s="68" t="s">
        <v>93</v>
      </c>
      <c r="FXV456" s="68" t="s">
        <v>93</v>
      </c>
      <c r="FXW456" s="68" t="s">
        <v>93</v>
      </c>
      <c r="FXX456" s="68" t="s">
        <v>93</v>
      </c>
      <c r="FXY456" s="68" t="s">
        <v>93</v>
      </c>
      <c r="FXZ456" s="68" t="s">
        <v>93</v>
      </c>
      <c r="FYA456" s="68" t="s">
        <v>93</v>
      </c>
      <c r="FYB456" s="68" t="s">
        <v>93</v>
      </c>
      <c r="FYC456" s="68" t="s">
        <v>93</v>
      </c>
      <c r="FYD456" s="68" t="s">
        <v>93</v>
      </c>
      <c r="FYE456" s="68" t="s">
        <v>93</v>
      </c>
      <c r="FYF456" s="68" t="s">
        <v>93</v>
      </c>
      <c r="FYG456" s="68" t="s">
        <v>93</v>
      </c>
      <c r="FYH456" s="68" t="s">
        <v>93</v>
      </c>
      <c r="FYI456" s="68" t="s">
        <v>93</v>
      </c>
      <c r="FYJ456" s="68" t="s">
        <v>93</v>
      </c>
      <c r="FYK456" s="68" t="s">
        <v>93</v>
      </c>
      <c r="FYL456" s="68" t="s">
        <v>93</v>
      </c>
      <c r="FYM456" s="68" t="s">
        <v>93</v>
      </c>
      <c r="FYN456" s="68" t="s">
        <v>93</v>
      </c>
      <c r="FYO456" s="68" t="s">
        <v>93</v>
      </c>
      <c r="FYP456" s="68" t="s">
        <v>93</v>
      </c>
      <c r="FYQ456" s="68" t="s">
        <v>93</v>
      </c>
      <c r="FYR456" s="68" t="s">
        <v>93</v>
      </c>
      <c r="FYS456" s="68" t="s">
        <v>93</v>
      </c>
      <c r="FYT456" s="68" t="s">
        <v>93</v>
      </c>
      <c r="FYU456" s="68" t="s">
        <v>93</v>
      </c>
      <c r="FYV456" s="68" t="s">
        <v>93</v>
      </c>
      <c r="FYW456" s="68" t="s">
        <v>93</v>
      </c>
      <c r="FYX456" s="68" t="s">
        <v>93</v>
      </c>
      <c r="FYY456" s="68" t="s">
        <v>93</v>
      </c>
      <c r="FYZ456" s="68" t="s">
        <v>93</v>
      </c>
      <c r="FZA456" s="68" t="s">
        <v>93</v>
      </c>
      <c r="FZB456" s="68" t="s">
        <v>93</v>
      </c>
      <c r="FZC456" s="68" t="s">
        <v>93</v>
      </c>
      <c r="FZD456" s="68" t="s">
        <v>93</v>
      </c>
      <c r="FZE456" s="68" t="s">
        <v>93</v>
      </c>
      <c r="FZF456" s="68" t="s">
        <v>93</v>
      </c>
      <c r="FZG456" s="68" t="s">
        <v>93</v>
      </c>
      <c r="FZH456" s="68" t="s">
        <v>93</v>
      </c>
      <c r="FZI456" s="68" t="s">
        <v>93</v>
      </c>
      <c r="FZJ456" s="68" t="s">
        <v>93</v>
      </c>
      <c r="FZK456" s="68" t="s">
        <v>93</v>
      </c>
      <c r="FZL456" s="68" t="s">
        <v>93</v>
      </c>
      <c r="FZM456" s="68" t="s">
        <v>93</v>
      </c>
      <c r="FZN456" s="68" t="s">
        <v>93</v>
      </c>
      <c r="FZO456" s="68" t="s">
        <v>93</v>
      </c>
      <c r="FZP456" s="68" t="s">
        <v>93</v>
      </c>
      <c r="FZQ456" s="68" t="s">
        <v>93</v>
      </c>
      <c r="FZR456" s="68" t="s">
        <v>93</v>
      </c>
      <c r="FZS456" s="68" t="s">
        <v>93</v>
      </c>
      <c r="FZT456" s="68" t="s">
        <v>93</v>
      </c>
      <c r="FZU456" s="68" t="s">
        <v>93</v>
      </c>
      <c r="FZV456" s="68" t="s">
        <v>93</v>
      </c>
      <c r="FZW456" s="68" t="s">
        <v>93</v>
      </c>
      <c r="FZX456" s="68" t="s">
        <v>93</v>
      </c>
      <c r="FZY456" s="68" t="s">
        <v>93</v>
      </c>
      <c r="FZZ456" s="68" t="s">
        <v>93</v>
      </c>
      <c r="GAA456" s="68" t="s">
        <v>93</v>
      </c>
      <c r="GAB456" s="68" t="s">
        <v>93</v>
      </c>
      <c r="GAC456" s="68" t="s">
        <v>93</v>
      </c>
      <c r="GAD456" s="68" t="s">
        <v>93</v>
      </c>
      <c r="GAE456" s="68" t="s">
        <v>93</v>
      </c>
      <c r="GAF456" s="68" t="s">
        <v>93</v>
      </c>
      <c r="GAG456" s="68" t="s">
        <v>93</v>
      </c>
      <c r="GAH456" s="68" t="s">
        <v>93</v>
      </c>
      <c r="GAI456" s="68" t="s">
        <v>93</v>
      </c>
      <c r="GAJ456" s="68" t="s">
        <v>93</v>
      </c>
      <c r="GAK456" s="68" t="s">
        <v>93</v>
      </c>
      <c r="GAL456" s="68" t="s">
        <v>93</v>
      </c>
      <c r="GAM456" s="68" t="s">
        <v>93</v>
      </c>
      <c r="GAN456" s="68" t="s">
        <v>93</v>
      </c>
      <c r="GAO456" s="68" t="s">
        <v>93</v>
      </c>
      <c r="GAP456" s="68" t="s">
        <v>93</v>
      </c>
      <c r="GAQ456" s="68" t="s">
        <v>93</v>
      </c>
      <c r="GAR456" s="68" t="s">
        <v>93</v>
      </c>
      <c r="GAS456" s="68" t="s">
        <v>93</v>
      </c>
      <c r="GAT456" s="68" t="s">
        <v>93</v>
      </c>
      <c r="GAU456" s="68" t="s">
        <v>93</v>
      </c>
      <c r="GAV456" s="68" t="s">
        <v>93</v>
      </c>
      <c r="GAW456" s="68" t="s">
        <v>93</v>
      </c>
      <c r="GAX456" s="68" t="s">
        <v>93</v>
      </c>
      <c r="GAY456" s="68" t="s">
        <v>93</v>
      </c>
      <c r="GAZ456" s="68" t="s">
        <v>93</v>
      </c>
      <c r="GBA456" s="68" t="s">
        <v>93</v>
      </c>
      <c r="GBB456" s="68" t="s">
        <v>93</v>
      </c>
      <c r="GBC456" s="68" t="s">
        <v>93</v>
      </c>
      <c r="GBD456" s="68" t="s">
        <v>93</v>
      </c>
      <c r="GBE456" s="68" t="s">
        <v>93</v>
      </c>
      <c r="GBF456" s="68" t="s">
        <v>93</v>
      </c>
      <c r="GBG456" s="68" t="s">
        <v>93</v>
      </c>
      <c r="GBH456" s="68" t="s">
        <v>93</v>
      </c>
      <c r="GBI456" s="68" t="s">
        <v>93</v>
      </c>
      <c r="GBJ456" s="68" t="s">
        <v>93</v>
      </c>
      <c r="GBK456" s="68" t="s">
        <v>93</v>
      </c>
      <c r="GBL456" s="68" t="s">
        <v>93</v>
      </c>
      <c r="GBM456" s="68" t="s">
        <v>93</v>
      </c>
      <c r="GBN456" s="68" t="s">
        <v>93</v>
      </c>
      <c r="GBO456" s="68" t="s">
        <v>93</v>
      </c>
      <c r="GBP456" s="68" t="s">
        <v>93</v>
      </c>
      <c r="GBQ456" s="68" t="s">
        <v>93</v>
      </c>
      <c r="GBR456" s="68" t="s">
        <v>93</v>
      </c>
      <c r="GBS456" s="68" t="s">
        <v>93</v>
      </c>
      <c r="GBT456" s="68" t="s">
        <v>93</v>
      </c>
      <c r="GBU456" s="68" t="s">
        <v>93</v>
      </c>
      <c r="GBV456" s="68" t="s">
        <v>93</v>
      </c>
      <c r="GBW456" s="68" t="s">
        <v>93</v>
      </c>
      <c r="GBX456" s="68" t="s">
        <v>93</v>
      </c>
      <c r="GBY456" s="68" t="s">
        <v>93</v>
      </c>
      <c r="GBZ456" s="68" t="s">
        <v>93</v>
      </c>
      <c r="GCA456" s="68" t="s">
        <v>93</v>
      </c>
      <c r="GCB456" s="68" t="s">
        <v>93</v>
      </c>
      <c r="GCC456" s="68" t="s">
        <v>93</v>
      </c>
      <c r="GCD456" s="68" t="s">
        <v>93</v>
      </c>
      <c r="GCE456" s="68" t="s">
        <v>93</v>
      </c>
      <c r="GCF456" s="68" t="s">
        <v>93</v>
      </c>
      <c r="GCG456" s="68" t="s">
        <v>93</v>
      </c>
      <c r="GCH456" s="68" t="s">
        <v>93</v>
      </c>
      <c r="GCI456" s="68" t="s">
        <v>93</v>
      </c>
      <c r="GCJ456" s="68" t="s">
        <v>93</v>
      </c>
      <c r="GCK456" s="68" t="s">
        <v>93</v>
      </c>
      <c r="GCL456" s="68" t="s">
        <v>93</v>
      </c>
      <c r="GCM456" s="68" t="s">
        <v>93</v>
      </c>
      <c r="GCN456" s="68" t="s">
        <v>93</v>
      </c>
      <c r="GCO456" s="68" t="s">
        <v>93</v>
      </c>
      <c r="GCP456" s="68" t="s">
        <v>93</v>
      </c>
      <c r="GCQ456" s="68" t="s">
        <v>93</v>
      </c>
      <c r="GCR456" s="68" t="s">
        <v>93</v>
      </c>
      <c r="GCS456" s="68" t="s">
        <v>93</v>
      </c>
      <c r="GCT456" s="68" t="s">
        <v>93</v>
      </c>
      <c r="GCU456" s="68" t="s">
        <v>93</v>
      </c>
      <c r="GCV456" s="68" t="s">
        <v>93</v>
      </c>
      <c r="GCW456" s="68" t="s">
        <v>93</v>
      </c>
      <c r="GCX456" s="68" t="s">
        <v>93</v>
      </c>
      <c r="GCY456" s="68" t="s">
        <v>93</v>
      </c>
      <c r="GCZ456" s="68" t="s">
        <v>93</v>
      </c>
      <c r="GDA456" s="68" t="s">
        <v>93</v>
      </c>
      <c r="GDB456" s="68" t="s">
        <v>93</v>
      </c>
      <c r="GDC456" s="68" t="s">
        <v>93</v>
      </c>
      <c r="GDD456" s="68" t="s">
        <v>93</v>
      </c>
      <c r="GDE456" s="68" t="s">
        <v>93</v>
      </c>
      <c r="GDF456" s="68" t="s">
        <v>93</v>
      </c>
      <c r="GDG456" s="68" t="s">
        <v>93</v>
      </c>
      <c r="GDH456" s="68" t="s">
        <v>93</v>
      </c>
      <c r="GDI456" s="68" t="s">
        <v>93</v>
      </c>
      <c r="GDJ456" s="68" t="s">
        <v>93</v>
      </c>
      <c r="GDK456" s="68" t="s">
        <v>93</v>
      </c>
      <c r="GDL456" s="68" t="s">
        <v>93</v>
      </c>
      <c r="GDM456" s="68" t="s">
        <v>93</v>
      </c>
      <c r="GDN456" s="68" t="s">
        <v>93</v>
      </c>
      <c r="GDO456" s="68" t="s">
        <v>93</v>
      </c>
      <c r="GDP456" s="68" t="s">
        <v>93</v>
      </c>
      <c r="GDQ456" s="68" t="s">
        <v>93</v>
      </c>
      <c r="GDR456" s="68" t="s">
        <v>93</v>
      </c>
      <c r="GDS456" s="68" t="s">
        <v>93</v>
      </c>
      <c r="GDT456" s="68" t="s">
        <v>93</v>
      </c>
      <c r="GDU456" s="68" t="s">
        <v>93</v>
      </c>
      <c r="GDV456" s="68" t="s">
        <v>93</v>
      </c>
      <c r="GDW456" s="68" t="s">
        <v>93</v>
      </c>
      <c r="GDX456" s="68" t="s">
        <v>93</v>
      </c>
      <c r="GDY456" s="68" t="s">
        <v>93</v>
      </c>
      <c r="GDZ456" s="68" t="s">
        <v>93</v>
      </c>
      <c r="GEA456" s="68" t="s">
        <v>93</v>
      </c>
      <c r="GEB456" s="68" t="s">
        <v>93</v>
      </c>
      <c r="GEC456" s="68" t="s">
        <v>93</v>
      </c>
      <c r="GED456" s="68" t="s">
        <v>93</v>
      </c>
      <c r="GEE456" s="68" t="s">
        <v>93</v>
      </c>
      <c r="GEF456" s="68" t="s">
        <v>93</v>
      </c>
      <c r="GEG456" s="68" t="s">
        <v>93</v>
      </c>
      <c r="GEH456" s="68" t="s">
        <v>93</v>
      </c>
      <c r="GEI456" s="68" t="s">
        <v>93</v>
      </c>
      <c r="GEJ456" s="68" t="s">
        <v>93</v>
      </c>
      <c r="GEK456" s="68" t="s">
        <v>93</v>
      </c>
      <c r="GEL456" s="68" t="s">
        <v>93</v>
      </c>
      <c r="GEM456" s="68" t="s">
        <v>93</v>
      </c>
      <c r="GEN456" s="68" t="s">
        <v>93</v>
      </c>
      <c r="GEO456" s="68" t="s">
        <v>93</v>
      </c>
      <c r="GEP456" s="68" t="s">
        <v>93</v>
      </c>
      <c r="GEQ456" s="68" t="s">
        <v>93</v>
      </c>
      <c r="GER456" s="68" t="s">
        <v>93</v>
      </c>
      <c r="GES456" s="68" t="s">
        <v>93</v>
      </c>
      <c r="GET456" s="68" t="s">
        <v>93</v>
      </c>
      <c r="GEU456" s="68" t="s">
        <v>93</v>
      </c>
      <c r="GEV456" s="68" t="s">
        <v>93</v>
      </c>
      <c r="GEW456" s="68" t="s">
        <v>93</v>
      </c>
      <c r="GEX456" s="68" t="s">
        <v>93</v>
      </c>
      <c r="GEY456" s="68" t="s">
        <v>93</v>
      </c>
      <c r="GEZ456" s="68" t="s">
        <v>93</v>
      </c>
      <c r="GFA456" s="68" t="s">
        <v>93</v>
      </c>
      <c r="GFB456" s="68" t="s">
        <v>93</v>
      </c>
      <c r="GFC456" s="68" t="s">
        <v>93</v>
      </c>
      <c r="GFD456" s="68" t="s">
        <v>93</v>
      </c>
      <c r="GFE456" s="68" t="s">
        <v>93</v>
      </c>
      <c r="GFF456" s="68" t="s">
        <v>93</v>
      </c>
      <c r="GFG456" s="68" t="s">
        <v>93</v>
      </c>
      <c r="GFH456" s="68" t="s">
        <v>93</v>
      </c>
      <c r="GFI456" s="68" t="s">
        <v>93</v>
      </c>
      <c r="GFJ456" s="68" t="s">
        <v>93</v>
      </c>
      <c r="GFK456" s="68" t="s">
        <v>93</v>
      </c>
      <c r="GFL456" s="68" t="s">
        <v>93</v>
      </c>
      <c r="GFM456" s="68" t="s">
        <v>93</v>
      </c>
      <c r="GFN456" s="68" t="s">
        <v>93</v>
      </c>
      <c r="GFO456" s="68" t="s">
        <v>93</v>
      </c>
      <c r="GFP456" s="68" t="s">
        <v>93</v>
      </c>
      <c r="GFQ456" s="68" t="s">
        <v>93</v>
      </c>
      <c r="GFR456" s="68" t="s">
        <v>93</v>
      </c>
      <c r="GFS456" s="68" t="s">
        <v>93</v>
      </c>
      <c r="GFT456" s="68" t="s">
        <v>93</v>
      </c>
      <c r="GFU456" s="68" t="s">
        <v>93</v>
      </c>
      <c r="GFV456" s="68" t="s">
        <v>93</v>
      </c>
      <c r="GFW456" s="68" t="s">
        <v>93</v>
      </c>
      <c r="GFX456" s="68" t="s">
        <v>93</v>
      </c>
      <c r="GFY456" s="68" t="s">
        <v>93</v>
      </c>
      <c r="GFZ456" s="68" t="s">
        <v>93</v>
      </c>
      <c r="GGA456" s="68" t="s">
        <v>93</v>
      </c>
      <c r="GGB456" s="68" t="s">
        <v>93</v>
      </c>
      <c r="GGC456" s="68" t="s">
        <v>93</v>
      </c>
      <c r="GGD456" s="68" t="s">
        <v>93</v>
      </c>
      <c r="GGE456" s="68" t="s">
        <v>93</v>
      </c>
      <c r="GGF456" s="68" t="s">
        <v>93</v>
      </c>
      <c r="GGG456" s="68" t="s">
        <v>93</v>
      </c>
      <c r="GGH456" s="68" t="s">
        <v>93</v>
      </c>
      <c r="GGI456" s="68" t="s">
        <v>93</v>
      </c>
      <c r="GGJ456" s="68" t="s">
        <v>93</v>
      </c>
      <c r="GGK456" s="68" t="s">
        <v>93</v>
      </c>
      <c r="GGL456" s="68" t="s">
        <v>93</v>
      </c>
      <c r="GGM456" s="68" t="s">
        <v>93</v>
      </c>
      <c r="GGN456" s="68" t="s">
        <v>93</v>
      </c>
      <c r="GGO456" s="68" t="s">
        <v>93</v>
      </c>
      <c r="GGP456" s="68" t="s">
        <v>93</v>
      </c>
      <c r="GGQ456" s="68" t="s">
        <v>93</v>
      </c>
      <c r="GGR456" s="68" t="s">
        <v>93</v>
      </c>
      <c r="GGS456" s="68" t="s">
        <v>93</v>
      </c>
      <c r="GGT456" s="68" t="s">
        <v>93</v>
      </c>
      <c r="GGU456" s="68" t="s">
        <v>93</v>
      </c>
      <c r="GGV456" s="68" t="s">
        <v>93</v>
      </c>
      <c r="GGW456" s="68" t="s">
        <v>93</v>
      </c>
      <c r="GGX456" s="68" t="s">
        <v>93</v>
      </c>
      <c r="GGY456" s="68" t="s">
        <v>93</v>
      </c>
      <c r="GGZ456" s="68" t="s">
        <v>93</v>
      </c>
      <c r="GHA456" s="68" t="s">
        <v>93</v>
      </c>
      <c r="GHB456" s="68" t="s">
        <v>93</v>
      </c>
      <c r="GHC456" s="68" t="s">
        <v>93</v>
      </c>
      <c r="GHD456" s="68" t="s">
        <v>93</v>
      </c>
      <c r="GHE456" s="68" t="s">
        <v>93</v>
      </c>
      <c r="GHF456" s="68" t="s">
        <v>93</v>
      </c>
      <c r="GHG456" s="68" t="s">
        <v>93</v>
      </c>
      <c r="GHH456" s="68" t="s">
        <v>93</v>
      </c>
      <c r="GHI456" s="68" t="s">
        <v>93</v>
      </c>
      <c r="GHJ456" s="68" t="s">
        <v>93</v>
      </c>
      <c r="GHK456" s="68" t="s">
        <v>93</v>
      </c>
      <c r="GHL456" s="68" t="s">
        <v>93</v>
      </c>
      <c r="GHM456" s="68" t="s">
        <v>93</v>
      </c>
      <c r="GHN456" s="68" t="s">
        <v>93</v>
      </c>
      <c r="GHO456" s="68" t="s">
        <v>93</v>
      </c>
      <c r="GHP456" s="68" t="s">
        <v>93</v>
      </c>
      <c r="GHQ456" s="68" t="s">
        <v>93</v>
      </c>
      <c r="GHR456" s="68" t="s">
        <v>93</v>
      </c>
      <c r="GHS456" s="68" t="s">
        <v>93</v>
      </c>
      <c r="GHT456" s="68" t="s">
        <v>93</v>
      </c>
      <c r="GHU456" s="68" t="s">
        <v>93</v>
      </c>
      <c r="GHV456" s="68" t="s">
        <v>93</v>
      </c>
      <c r="GHW456" s="68" t="s">
        <v>93</v>
      </c>
      <c r="GHX456" s="68" t="s">
        <v>93</v>
      </c>
      <c r="GHY456" s="68" t="s">
        <v>93</v>
      </c>
      <c r="GHZ456" s="68" t="s">
        <v>93</v>
      </c>
      <c r="GIA456" s="68" t="s">
        <v>93</v>
      </c>
      <c r="GIB456" s="68" t="s">
        <v>93</v>
      </c>
      <c r="GIC456" s="68" t="s">
        <v>93</v>
      </c>
      <c r="GID456" s="68" t="s">
        <v>93</v>
      </c>
      <c r="GIE456" s="68" t="s">
        <v>93</v>
      </c>
      <c r="GIF456" s="68" t="s">
        <v>93</v>
      </c>
      <c r="GIG456" s="68" t="s">
        <v>93</v>
      </c>
      <c r="GIH456" s="68" t="s">
        <v>93</v>
      </c>
      <c r="GII456" s="68" t="s">
        <v>93</v>
      </c>
      <c r="GIJ456" s="68" t="s">
        <v>93</v>
      </c>
      <c r="GIK456" s="68" t="s">
        <v>93</v>
      </c>
      <c r="GIL456" s="68" t="s">
        <v>93</v>
      </c>
      <c r="GIM456" s="68" t="s">
        <v>93</v>
      </c>
      <c r="GIN456" s="68" t="s">
        <v>93</v>
      </c>
      <c r="GIO456" s="68" t="s">
        <v>93</v>
      </c>
      <c r="GIP456" s="68" t="s">
        <v>93</v>
      </c>
      <c r="GIQ456" s="68" t="s">
        <v>93</v>
      </c>
      <c r="GIR456" s="68" t="s">
        <v>93</v>
      </c>
      <c r="GIS456" s="68" t="s">
        <v>93</v>
      </c>
      <c r="GIT456" s="68" t="s">
        <v>93</v>
      </c>
      <c r="GIU456" s="68" t="s">
        <v>93</v>
      </c>
      <c r="GIV456" s="68" t="s">
        <v>93</v>
      </c>
      <c r="GIW456" s="68" t="s">
        <v>93</v>
      </c>
      <c r="GIX456" s="68" t="s">
        <v>93</v>
      </c>
      <c r="GIY456" s="68" t="s">
        <v>93</v>
      </c>
      <c r="GIZ456" s="68" t="s">
        <v>93</v>
      </c>
      <c r="GJA456" s="68" t="s">
        <v>93</v>
      </c>
      <c r="GJB456" s="68" t="s">
        <v>93</v>
      </c>
      <c r="GJC456" s="68" t="s">
        <v>93</v>
      </c>
      <c r="GJD456" s="68" t="s">
        <v>93</v>
      </c>
      <c r="GJE456" s="68" t="s">
        <v>93</v>
      </c>
      <c r="GJF456" s="68" t="s">
        <v>93</v>
      </c>
      <c r="GJG456" s="68" t="s">
        <v>93</v>
      </c>
      <c r="GJH456" s="68" t="s">
        <v>93</v>
      </c>
      <c r="GJI456" s="68" t="s">
        <v>93</v>
      </c>
      <c r="GJJ456" s="68" t="s">
        <v>93</v>
      </c>
      <c r="GJK456" s="68" t="s">
        <v>93</v>
      </c>
      <c r="GJL456" s="68" t="s">
        <v>93</v>
      </c>
      <c r="GJM456" s="68" t="s">
        <v>93</v>
      </c>
      <c r="GJN456" s="68" t="s">
        <v>93</v>
      </c>
      <c r="GJO456" s="68" t="s">
        <v>93</v>
      </c>
      <c r="GJP456" s="68" t="s">
        <v>93</v>
      </c>
      <c r="GJQ456" s="68" t="s">
        <v>93</v>
      </c>
      <c r="GJR456" s="68" t="s">
        <v>93</v>
      </c>
      <c r="GJS456" s="68" t="s">
        <v>93</v>
      </c>
      <c r="GJT456" s="68" t="s">
        <v>93</v>
      </c>
      <c r="GJU456" s="68" t="s">
        <v>93</v>
      </c>
      <c r="GJV456" s="68" t="s">
        <v>93</v>
      </c>
      <c r="GJW456" s="68" t="s">
        <v>93</v>
      </c>
      <c r="GJX456" s="68" t="s">
        <v>93</v>
      </c>
      <c r="GJY456" s="68" t="s">
        <v>93</v>
      </c>
      <c r="GJZ456" s="68" t="s">
        <v>93</v>
      </c>
      <c r="GKA456" s="68" t="s">
        <v>93</v>
      </c>
      <c r="GKB456" s="68" t="s">
        <v>93</v>
      </c>
      <c r="GKC456" s="68" t="s">
        <v>93</v>
      </c>
      <c r="GKD456" s="68" t="s">
        <v>93</v>
      </c>
      <c r="GKE456" s="68" t="s">
        <v>93</v>
      </c>
      <c r="GKF456" s="68" t="s">
        <v>93</v>
      </c>
      <c r="GKG456" s="68" t="s">
        <v>93</v>
      </c>
      <c r="GKH456" s="68" t="s">
        <v>93</v>
      </c>
      <c r="GKI456" s="68" t="s">
        <v>93</v>
      </c>
      <c r="GKJ456" s="68" t="s">
        <v>93</v>
      </c>
      <c r="GKK456" s="68" t="s">
        <v>93</v>
      </c>
      <c r="GKL456" s="68" t="s">
        <v>93</v>
      </c>
      <c r="GKM456" s="68" t="s">
        <v>93</v>
      </c>
      <c r="GKN456" s="68" t="s">
        <v>93</v>
      </c>
      <c r="GKO456" s="68" t="s">
        <v>93</v>
      </c>
      <c r="GKP456" s="68" t="s">
        <v>93</v>
      </c>
      <c r="GKQ456" s="68" t="s">
        <v>93</v>
      </c>
      <c r="GKR456" s="68" t="s">
        <v>93</v>
      </c>
      <c r="GKS456" s="68" t="s">
        <v>93</v>
      </c>
      <c r="GKT456" s="68" t="s">
        <v>93</v>
      </c>
      <c r="GKU456" s="68" t="s">
        <v>93</v>
      </c>
      <c r="GKV456" s="68" t="s">
        <v>93</v>
      </c>
      <c r="GKW456" s="68" t="s">
        <v>93</v>
      </c>
      <c r="GKX456" s="68" t="s">
        <v>93</v>
      </c>
      <c r="GKY456" s="68" t="s">
        <v>93</v>
      </c>
      <c r="GKZ456" s="68" t="s">
        <v>93</v>
      </c>
      <c r="GLA456" s="68" t="s">
        <v>93</v>
      </c>
      <c r="GLB456" s="68" t="s">
        <v>93</v>
      </c>
      <c r="GLC456" s="68" t="s">
        <v>93</v>
      </c>
      <c r="GLD456" s="68" t="s">
        <v>93</v>
      </c>
      <c r="GLE456" s="68" t="s">
        <v>93</v>
      </c>
      <c r="GLF456" s="68" t="s">
        <v>93</v>
      </c>
      <c r="GLG456" s="68" t="s">
        <v>93</v>
      </c>
      <c r="GLH456" s="68" t="s">
        <v>93</v>
      </c>
      <c r="GLI456" s="68" t="s">
        <v>93</v>
      </c>
      <c r="GLJ456" s="68" t="s">
        <v>93</v>
      </c>
      <c r="GLK456" s="68" t="s">
        <v>93</v>
      </c>
      <c r="GLL456" s="68" t="s">
        <v>93</v>
      </c>
      <c r="GLM456" s="68" t="s">
        <v>93</v>
      </c>
      <c r="GLN456" s="68" t="s">
        <v>93</v>
      </c>
      <c r="GLO456" s="68" t="s">
        <v>93</v>
      </c>
      <c r="GLP456" s="68" t="s">
        <v>93</v>
      </c>
      <c r="GLQ456" s="68" t="s">
        <v>93</v>
      </c>
      <c r="GLR456" s="68" t="s">
        <v>93</v>
      </c>
      <c r="GLS456" s="68" t="s">
        <v>93</v>
      </c>
      <c r="GLT456" s="68" t="s">
        <v>93</v>
      </c>
      <c r="GLU456" s="68" t="s">
        <v>93</v>
      </c>
      <c r="GLV456" s="68" t="s">
        <v>93</v>
      </c>
      <c r="GLW456" s="68" t="s">
        <v>93</v>
      </c>
      <c r="GLX456" s="68" t="s">
        <v>93</v>
      </c>
      <c r="GLY456" s="68" t="s">
        <v>93</v>
      </c>
      <c r="GLZ456" s="68" t="s">
        <v>93</v>
      </c>
      <c r="GMA456" s="68" t="s">
        <v>93</v>
      </c>
      <c r="GMB456" s="68" t="s">
        <v>93</v>
      </c>
      <c r="GMC456" s="68" t="s">
        <v>93</v>
      </c>
      <c r="GMD456" s="68" t="s">
        <v>93</v>
      </c>
      <c r="GME456" s="68" t="s">
        <v>93</v>
      </c>
      <c r="GMF456" s="68" t="s">
        <v>93</v>
      </c>
      <c r="GMG456" s="68" t="s">
        <v>93</v>
      </c>
      <c r="GMH456" s="68" t="s">
        <v>93</v>
      </c>
      <c r="GMI456" s="68" t="s">
        <v>93</v>
      </c>
      <c r="GMJ456" s="68" t="s">
        <v>93</v>
      </c>
      <c r="GMK456" s="68" t="s">
        <v>93</v>
      </c>
      <c r="GML456" s="68" t="s">
        <v>93</v>
      </c>
      <c r="GMM456" s="68" t="s">
        <v>93</v>
      </c>
      <c r="GMN456" s="68" t="s">
        <v>93</v>
      </c>
      <c r="GMO456" s="68" t="s">
        <v>93</v>
      </c>
      <c r="GMP456" s="68" t="s">
        <v>93</v>
      </c>
      <c r="GMQ456" s="68" t="s">
        <v>93</v>
      </c>
      <c r="GMR456" s="68" t="s">
        <v>93</v>
      </c>
      <c r="GMS456" s="68" t="s">
        <v>93</v>
      </c>
      <c r="GMT456" s="68" t="s">
        <v>93</v>
      </c>
      <c r="GMU456" s="68" t="s">
        <v>93</v>
      </c>
      <c r="GMV456" s="68" t="s">
        <v>93</v>
      </c>
      <c r="GMW456" s="68" t="s">
        <v>93</v>
      </c>
      <c r="GMX456" s="68" t="s">
        <v>93</v>
      </c>
      <c r="GMY456" s="68" t="s">
        <v>93</v>
      </c>
      <c r="GMZ456" s="68" t="s">
        <v>93</v>
      </c>
      <c r="GNA456" s="68" t="s">
        <v>93</v>
      </c>
      <c r="GNB456" s="68" t="s">
        <v>93</v>
      </c>
      <c r="GNC456" s="68" t="s">
        <v>93</v>
      </c>
      <c r="GND456" s="68" t="s">
        <v>93</v>
      </c>
      <c r="GNE456" s="68" t="s">
        <v>93</v>
      </c>
      <c r="GNF456" s="68" t="s">
        <v>93</v>
      </c>
      <c r="GNG456" s="68" t="s">
        <v>93</v>
      </c>
      <c r="GNH456" s="68" t="s">
        <v>93</v>
      </c>
      <c r="GNI456" s="68" t="s">
        <v>93</v>
      </c>
      <c r="GNJ456" s="68" t="s">
        <v>93</v>
      </c>
      <c r="GNK456" s="68" t="s">
        <v>93</v>
      </c>
      <c r="GNL456" s="68" t="s">
        <v>93</v>
      </c>
      <c r="GNM456" s="68" t="s">
        <v>93</v>
      </c>
      <c r="GNN456" s="68" t="s">
        <v>93</v>
      </c>
      <c r="GNO456" s="68" t="s">
        <v>93</v>
      </c>
      <c r="GNP456" s="68" t="s">
        <v>93</v>
      </c>
      <c r="GNQ456" s="68" t="s">
        <v>93</v>
      </c>
      <c r="GNR456" s="68" t="s">
        <v>93</v>
      </c>
      <c r="GNS456" s="68" t="s">
        <v>93</v>
      </c>
      <c r="GNT456" s="68" t="s">
        <v>93</v>
      </c>
      <c r="GNU456" s="68" t="s">
        <v>93</v>
      </c>
      <c r="GNV456" s="68" t="s">
        <v>93</v>
      </c>
      <c r="GNW456" s="68" t="s">
        <v>93</v>
      </c>
      <c r="GNX456" s="68" t="s">
        <v>93</v>
      </c>
      <c r="GNY456" s="68" t="s">
        <v>93</v>
      </c>
      <c r="GNZ456" s="68" t="s">
        <v>93</v>
      </c>
      <c r="GOA456" s="68" t="s">
        <v>93</v>
      </c>
      <c r="GOB456" s="68" t="s">
        <v>93</v>
      </c>
      <c r="GOC456" s="68" t="s">
        <v>93</v>
      </c>
      <c r="GOD456" s="68" t="s">
        <v>93</v>
      </c>
      <c r="GOE456" s="68" t="s">
        <v>93</v>
      </c>
      <c r="GOF456" s="68" t="s">
        <v>93</v>
      </c>
      <c r="GOG456" s="68" t="s">
        <v>93</v>
      </c>
      <c r="GOH456" s="68" t="s">
        <v>93</v>
      </c>
      <c r="GOI456" s="68" t="s">
        <v>93</v>
      </c>
      <c r="GOJ456" s="68" t="s">
        <v>93</v>
      </c>
      <c r="GOK456" s="68" t="s">
        <v>93</v>
      </c>
      <c r="GOL456" s="68" t="s">
        <v>93</v>
      </c>
      <c r="GOM456" s="68" t="s">
        <v>93</v>
      </c>
      <c r="GON456" s="68" t="s">
        <v>93</v>
      </c>
      <c r="GOO456" s="68" t="s">
        <v>93</v>
      </c>
      <c r="GOP456" s="68" t="s">
        <v>93</v>
      </c>
      <c r="GOQ456" s="68" t="s">
        <v>93</v>
      </c>
      <c r="GOR456" s="68" t="s">
        <v>93</v>
      </c>
      <c r="GOS456" s="68" t="s">
        <v>93</v>
      </c>
      <c r="GOT456" s="68" t="s">
        <v>93</v>
      </c>
      <c r="GOU456" s="68" t="s">
        <v>93</v>
      </c>
      <c r="GOV456" s="68" t="s">
        <v>93</v>
      </c>
      <c r="GOW456" s="68" t="s">
        <v>93</v>
      </c>
      <c r="GOX456" s="68" t="s">
        <v>93</v>
      </c>
      <c r="GOY456" s="68" t="s">
        <v>93</v>
      </c>
      <c r="GOZ456" s="68" t="s">
        <v>93</v>
      </c>
      <c r="GPA456" s="68" t="s">
        <v>93</v>
      </c>
      <c r="GPB456" s="68" t="s">
        <v>93</v>
      </c>
      <c r="GPC456" s="68" t="s">
        <v>93</v>
      </c>
      <c r="GPD456" s="68" t="s">
        <v>93</v>
      </c>
      <c r="GPE456" s="68" t="s">
        <v>93</v>
      </c>
      <c r="GPF456" s="68" t="s">
        <v>93</v>
      </c>
      <c r="GPG456" s="68" t="s">
        <v>93</v>
      </c>
      <c r="GPH456" s="68" t="s">
        <v>93</v>
      </c>
      <c r="GPI456" s="68" t="s">
        <v>93</v>
      </c>
      <c r="GPJ456" s="68" t="s">
        <v>93</v>
      </c>
      <c r="GPK456" s="68" t="s">
        <v>93</v>
      </c>
      <c r="GPL456" s="68" t="s">
        <v>93</v>
      </c>
      <c r="GPM456" s="68" t="s">
        <v>93</v>
      </c>
      <c r="GPN456" s="68" t="s">
        <v>93</v>
      </c>
      <c r="GPO456" s="68" t="s">
        <v>93</v>
      </c>
      <c r="GPP456" s="68" t="s">
        <v>93</v>
      </c>
      <c r="GPQ456" s="68" t="s">
        <v>93</v>
      </c>
      <c r="GPR456" s="68" t="s">
        <v>93</v>
      </c>
      <c r="GPS456" s="68" t="s">
        <v>93</v>
      </c>
      <c r="GPT456" s="68" t="s">
        <v>93</v>
      </c>
      <c r="GPU456" s="68" t="s">
        <v>93</v>
      </c>
      <c r="GPV456" s="68" t="s">
        <v>93</v>
      </c>
      <c r="GPW456" s="68" t="s">
        <v>93</v>
      </c>
      <c r="GPX456" s="68" t="s">
        <v>93</v>
      </c>
      <c r="GPY456" s="68" t="s">
        <v>93</v>
      </c>
      <c r="GPZ456" s="68" t="s">
        <v>93</v>
      </c>
      <c r="GQA456" s="68" t="s">
        <v>93</v>
      </c>
      <c r="GQB456" s="68" t="s">
        <v>93</v>
      </c>
      <c r="GQC456" s="68" t="s">
        <v>93</v>
      </c>
      <c r="GQD456" s="68" t="s">
        <v>93</v>
      </c>
      <c r="GQE456" s="68" t="s">
        <v>93</v>
      </c>
      <c r="GQF456" s="68" t="s">
        <v>93</v>
      </c>
      <c r="GQG456" s="68" t="s">
        <v>93</v>
      </c>
      <c r="GQH456" s="68" t="s">
        <v>93</v>
      </c>
      <c r="GQI456" s="68" t="s">
        <v>93</v>
      </c>
      <c r="GQJ456" s="68" t="s">
        <v>93</v>
      </c>
      <c r="GQK456" s="68" t="s">
        <v>93</v>
      </c>
      <c r="GQL456" s="68" t="s">
        <v>93</v>
      </c>
      <c r="GQM456" s="68" t="s">
        <v>93</v>
      </c>
      <c r="GQN456" s="68" t="s">
        <v>93</v>
      </c>
      <c r="GQO456" s="68" t="s">
        <v>93</v>
      </c>
      <c r="GQP456" s="68" t="s">
        <v>93</v>
      </c>
      <c r="GQQ456" s="68" t="s">
        <v>93</v>
      </c>
      <c r="GQR456" s="68" t="s">
        <v>93</v>
      </c>
      <c r="GQS456" s="68" t="s">
        <v>93</v>
      </c>
      <c r="GQT456" s="68" t="s">
        <v>93</v>
      </c>
      <c r="GQU456" s="68" t="s">
        <v>93</v>
      </c>
      <c r="GQV456" s="68" t="s">
        <v>93</v>
      </c>
      <c r="GQW456" s="68" t="s">
        <v>93</v>
      </c>
      <c r="GQX456" s="68" t="s">
        <v>93</v>
      </c>
      <c r="GQY456" s="68" t="s">
        <v>93</v>
      </c>
      <c r="GQZ456" s="68" t="s">
        <v>93</v>
      </c>
      <c r="GRA456" s="68" t="s">
        <v>93</v>
      </c>
      <c r="GRB456" s="68" t="s">
        <v>93</v>
      </c>
      <c r="GRC456" s="68" t="s">
        <v>93</v>
      </c>
      <c r="GRD456" s="68" t="s">
        <v>93</v>
      </c>
      <c r="GRE456" s="68" t="s">
        <v>93</v>
      </c>
      <c r="GRF456" s="68" t="s">
        <v>93</v>
      </c>
      <c r="GRG456" s="68" t="s">
        <v>93</v>
      </c>
      <c r="GRH456" s="68" t="s">
        <v>93</v>
      </c>
      <c r="GRI456" s="68" t="s">
        <v>93</v>
      </c>
      <c r="GRJ456" s="68" t="s">
        <v>93</v>
      </c>
      <c r="GRK456" s="68" t="s">
        <v>93</v>
      </c>
      <c r="GRL456" s="68" t="s">
        <v>93</v>
      </c>
      <c r="GRM456" s="68" t="s">
        <v>93</v>
      </c>
      <c r="GRN456" s="68" t="s">
        <v>93</v>
      </c>
      <c r="GRO456" s="68" t="s">
        <v>93</v>
      </c>
      <c r="GRP456" s="68" t="s">
        <v>93</v>
      </c>
      <c r="GRQ456" s="68" t="s">
        <v>93</v>
      </c>
      <c r="GRR456" s="68" t="s">
        <v>93</v>
      </c>
      <c r="GRS456" s="68" t="s">
        <v>93</v>
      </c>
      <c r="GRT456" s="68" t="s">
        <v>93</v>
      </c>
      <c r="GRU456" s="68" t="s">
        <v>93</v>
      </c>
      <c r="GRV456" s="68" t="s">
        <v>93</v>
      </c>
      <c r="GRW456" s="68" t="s">
        <v>93</v>
      </c>
      <c r="GRX456" s="68" t="s">
        <v>93</v>
      </c>
      <c r="GRY456" s="68" t="s">
        <v>93</v>
      </c>
      <c r="GRZ456" s="68" t="s">
        <v>93</v>
      </c>
      <c r="GSA456" s="68" t="s">
        <v>93</v>
      </c>
      <c r="GSB456" s="68" t="s">
        <v>93</v>
      </c>
      <c r="GSC456" s="68" t="s">
        <v>93</v>
      </c>
      <c r="GSD456" s="68" t="s">
        <v>93</v>
      </c>
      <c r="GSE456" s="68" t="s">
        <v>93</v>
      </c>
      <c r="GSF456" s="68" t="s">
        <v>93</v>
      </c>
      <c r="GSG456" s="68" t="s">
        <v>93</v>
      </c>
      <c r="GSH456" s="68" t="s">
        <v>93</v>
      </c>
      <c r="GSI456" s="68" t="s">
        <v>93</v>
      </c>
      <c r="GSJ456" s="68" t="s">
        <v>93</v>
      </c>
      <c r="GSK456" s="68" t="s">
        <v>93</v>
      </c>
      <c r="GSL456" s="68" t="s">
        <v>93</v>
      </c>
      <c r="GSM456" s="68" t="s">
        <v>93</v>
      </c>
      <c r="GSN456" s="68" t="s">
        <v>93</v>
      </c>
      <c r="GSO456" s="68" t="s">
        <v>93</v>
      </c>
      <c r="GSP456" s="68" t="s">
        <v>93</v>
      </c>
      <c r="GSQ456" s="68" t="s">
        <v>93</v>
      </c>
      <c r="GSR456" s="68" t="s">
        <v>93</v>
      </c>
      <c r="GSS456" s="68" t="s">
        <v>93</v>
      </c>
      <c r="GST456" s="68" t="s">
        <v>93</v>
      </c>
      <c r="GSU456" s="68" t="s">
        <v>93</v>
      </c>
      <c r="GSV456" s="68" t="s">
        <v>93</v>
      </c>
      <c r="GSW456" s="68" t="s">
        <v>93</v>
      </c>
      <c r="GSX456" s="68" t="s">
        <v>93</v>
      </c>
      <c r="GSY456" s="68" t="s">
        <v>93</v>
      </c>
      <c r="GSZ456" s="68" t="s">
        <v>93</v>
      </c>
      <c r="GTA456" s="68" t="s">
        <v>93</v>
      </c>
      <c r="GTB456" s="68" t="s">
        <v>93</v>
      </c>
      <c r="GTC456" s="68" t="s">
        <v>93</v>
      </c>
      <c r="GTD456" s="68" t="s">
        <v>93</v>
      </c>
      <c r="GTE456" s="68" t="s">
        <v>93</v>
      </c>
      <c r="GTF456" s="68" t="s">
        <v>93</v>
      </c>
      <c r="GTG456" s="68" t="s">
        <v>93</v>
      </c>
      <c r="GTH456" s="68" t="s">
        <v>93</v>
      </c>
      <c r="GTI456" s="68" t="s">
        <v>93</v>
      </c>
      <c r="GTJ456" s="68" t="s">
        <v>93</v>
      </c>
      <c r="GTK456" s="68" t="s">
        <v>93</v>
      </c>
      <c r="GTL456" s="68" t="s">
        <v>93</v>
      </c>
      <c r="GTM456" s="68" t="s">
        <v>93</v>
      </c>
      <c r="GTN456" s="68" t="s">
        <v>93</v>
      </c>
      <c r="GTO456" s="68" t="s">
        <v>93</v>
      </c>
      <c r="GTP456" s="68" t="s">
        <v>93</v>
      </c>
      <c r="GTQ456" s="68" t="s">
        <v>93</v>
      </c>
      <c r="GTR456" s="68" t="s">
        <v>93</v>
      </c>
      <c r="GTS456" s="68" t="s">
        <v>93</v>
      </c>
      <c r="GTT456" s="68" t="s">
        <v>93</v>
      </c>
      <c r="GTU456" s="68" t="s">
        <v>93</v>
      </c>
      <c r="GTV456" s="68" t="s">
        <v>93</v>
      </c>
      <c r="GTW456" s="68" t="s">
        <v>93</v>
      </c>
      <c r="GTX456" s="68" t="s">
        <v>93</v>
      </c>
      <c r="GTY456" s="68" t="s">
        <v>93</v>
      </c>
      <c r="GTZ456" s="68" t="s">
        <v>93</v>
      </c>
      <c r="GUA456" s="68" t="s">
        <v>93</v>
      </c>
      <c r="GUB456" s="68" t="s">
        <v>93</v>
      </c>
      <c r="GUC456" s="68" t="s">
        <v>93</v>
      </c>
      <c r="GUD456" s="68" t="s">
        <v>93</v>
      </c>
      <c r="GUE456" s="68" t="s">
        <v>93</v>
      </c>
      <c r="GUF456" s="68" t="s">
        <v>93</v>
      </c>
      <c r="GUG456" s="68" t="s">
        <v>93</v>
      </c>
      <c r="GUH456" s="68" t="s">
        <v>93</v>
      </c>
      <c r="GUI456" s="68" t="s">
        <v>93</v>
      </c>
      <c r="GUJ456" s="68" t="s">
        <v>93</v>
      </c>
      <c r="GUK456" s="68" t="s">
        <v>93</v>
      </c>
      <c r="GUL456" s="68" t="s">
        <v>93</v>
      </c>
      <c r="GUM456" s="68" t="s">
        <v>93</v>
      </c>
      <c r="GUN456" s="68" t="s">
        <v>93</v>
      </c>
      <c r="GUO456" s="68" t="s">
        <v>93</v>
      </c>
      <c r="GUP456" s="68" t="s">
        <v>93</v>
      </c>
      <c r="GUQ456" s="68" t="s">
        <v>93</v>
      </c>
      <c r="GUR456" s="68" t="s">
        <v>93</v>
      </c>
      <c r="GUS456" s="68" t="s">
        <v>93</v>
      </c>
      <c r="GUT456" s="68" t="s">
        <v>93</v>
      </c>
      <c r="GUU456" s="68" t="s">
        <v>93</v>
      </c>
      <c r="GUV456" s="68" t="s">
        <v>93</v>
      </c>
      <c r="GUW456" s="68" t="s">
        <v>93</v>
      </c>
      <c r="GUX456" s="68" t="s">
        <v>93</v>
      </c>
      <c r="GUY456" s="68" t="s">
        <v>93</v>
      </c>
      <c r="GUZ456" s="68" t="s">
        <v>93</v>
      </c>
      <c r="GVA456" s="68" t="s">
        <v>93</v>
      </c>
      <c r="GVB456" s="68" t="s">
        <v>93</v>
      </c>
      <c r="GVC456" s="68" t="s">
        <v>93</v>
      </c>
      <c r="GVD456" s="68" t="s">
        <v>93</v>
      </c>
      <c r="GVE456" s="68" t="s">
        <v>93</v>
      </c>
      <c r="GVF456" s="68" t="s">
        <v>93</v>
      </c>
      <c r="GVG456" s="68" t="s">
        <v>93</v>
      </c>
      <c r="GVH456" s="68" t="s">
        <v>93</v>
      </c>
      <c r="GVI456" s="68" t="s">
        <v>93</v>
      </c>
      <c r="GVJ456" s="68" t="s">
        <v>93</v>
      </c>
      <c r="GVK456" s="68" t="s">
        <v>93</v>
      </c>
      <c r="GVL456" s="68" t="s">
        <v>93</v>
      </c>
      <c r="GVM456" s="68" t="s">
        <v>93</v>
      </c>
      <c r="GVN456" s="68" t="s">
        <v>93</v>
      </c>
      <c r="GVO456" s="68" t="s">
        <v>93</v>
      </c>
      <c r="GVP456" s="68" t="s">
        <v>93</v>
      </c>
      <c r="GVQ456" s="68" t="s">
        <v>93</v>
      </c>
      <c r="GVR456" s="68" t="s">
        <v>93</v>
      </c>
      <c r="GVS456" s="68" t="s">
        <v>93</v>
      </c>
      <c r="GVT456" s="68" t="s">
        <v>93</v>
      </c>
      <c r="GVU456" s="68" t="s">
        <v>93</v>
      </c>
      <c r="GVV456" s="68" t="s">
        <v>93</v>
      </c>
      <c r="GVW456" s="68" t="s">
        <v>93</v>
      </c>
      <c r="GVX456" s="68" t="s">
        <v>93</v>
      </c>
      <c r="GVY456" s="68" t="s">
        <v>93</v>
      </c>
      <c r="GVZ456" s="68" t="s">
        <v>93</v>
      </c>
      <c r="GWA456" s="68" t="s">
        <v>93</v>
      </c>
      <c r="GWB456" s="68" t="s">
        <v>93</v>
      </c>
      <c r="GWC456" s="68" t="s">
        <v>93</v>
      </c>
      <c r="GWD456" s="68" t="s">
        <v>93</v>
      </c>
      <c r="GWE456" s="68" t="s">
        <v>93</v>
      </c>
      <c r="GWF456" s="68" t="s">
        <v>93</v>
      </c>
      <c r="GWG456" s="68" t="s">
        <v>93</v>
      </c>
      <c r="GWH456" s="68" t="s">
        <v>93</v>
      </c>
      <c r="GWI456" s="68" t="s">
        <v>93</v>
      </c>
      <c r="GWJ456" s="68" t="s">
        <v>93</v>
      </c>
      <c r="GWK456" s="68" t="s">
        <v>93</v>
      </c>
      <c r="GWL456" s="68" t="s">
        <v>93</v>
      </c>
      <c r="GWM456" s="68" t="s">
        <v>93</v>
      </c>
      <c r="GWN456" s="68" t="s">
        <v>93</v>
      </c>
      <c r="GWO456" s="68" t="s">
        <v>93</v>
      </c>
      <c r="GWP456" s="68" t="s">
        <v>93</v>
      </c>
      <c r="GWQ456" s="68" t="s">
        <v>93</v>
      </c>
      <c r="GWR456" s="68" t="s">
        <v>93</v>
      </c>
      <c r="GWS456" s="68" t="s">
        <v>93</v>
      </c>
      <c r="GWT456" s="68" t="s">
        <v>93</v>
      </c>
      <c r="GWU456" s="68" t="s">
        <v>93</v>
      </c>
      <c r="GWV456" s="68" t="s">
        <v>93</v>
      </c>
      <c r="GWW456" s="68" t="s">
        <v>93</v>
      </c>
      <c r="GWX456" s="68" t="s">
        <v>93</v>
      </c>
      <c r="GWY456" s="68" t="s">
        <v>93</v>
      </c>
      <c r="GWZ456" s="68" t="s">
        <v>93</v>
      </c>
      <c r="GXA456" s="68" t="s">
        <v>93</v>
      </c>
      <c r="GXB456" s="68" t="s">
        <v>93</v>
      </c>
      <c r="GXC456" s="68" t="s">
        <v>93</v>
      </c>
      <c r="GXD456" s="68" t="s">
        <v>93</v>
      </c>
      <c r="GXE456" s="68" t="s">
        <v>93</v>
      </c>
      <c r="GXF456" s="68" t="s">
        <v>93</v>
      </c>
      <c r="GXG456" s="68" t="s">
        <v>93</v>
      </c>
      <c r="GXH456" s="68" t="s">
        <v>93</v>
      </c>
      <c r="GXI456" s="68" t="s">
        <v>93</v>
      </c>
      <c r="GXJ456" s="68" t="s">
        <v>93</v>
      </c>
      <c r="GXK456" s="68" t="s">
        <v>93</v>
      </c>
      <c r="GXL456" s="68" t="s">
        <v>93</v>
      </c>
      <c r="GXM456" s="68" t="s">
        <v>93</v>
      </c>
      <c r="GXN456" s="68" t="s">
        <v>93</v>
      </c>
      <c r="GXO456" s="68" t="s">
        <v>93</v>
      </c>
      <c r="GXP456" s="68" t="s">
        <v>93</v>
      </c>
      <c r="GXQ456" s="68" t="s">
        <v>93</v>
      </c>
      <c r="GXR456" s="68" t="s">
        <v>93</v>
      </c>
      <c r="GXS456" s="68" t="s">
        <v>93</v>
      </c>
      <c r="GXT456" s="68" t="s">
        <v>93</v>
      </c>
      <c r="GXU456" s="68" t="s">
        <v>93</v>
      </c>
      <c r="GXV456" s="68" t="s">
        <v>93</v>
      </c>
      <c r="GXW456" s="68" t="s">
        <v>93</v>
      </c>
      <c r="GXX456" s="68" t="s">
        <v>93</v>
      </c>
      <c r="GXY456" s="68" t="s">
        <v>93</v>
      </c>
      <c r="GXZ456" s="68" t="s">
        <v>93</v>
      </c>
      <c r="GYA456" s="68" t="s">
        <v>93</v>
      </c>
      <c r="GYB456" s="68" t="s">
        <v>93</v>
      </c>
      <c r="GYC456" s="68" t="s">
        <v>93</v>
      </c>
      <c r="GYD456" s="68" t="s">
        <v>93</v>
      </c>
      <c r="GYE456" s="68" t="s">
        <v>93</v>
      </c>
      <c r="GYF456" s="68" t="s">
        <v>93</v>
      </c>
      <c r="GYG456" s="68" t="s">
        <v>93</v>
      </c>
      <c r="GYH456" s="68" t="s">
        <v>93</v>
      </c>
      <c r="GYI456" s="68" t="s">
        <v>93</v>
      </c>
      <c r="GYJ456" s="68" t="s">
        <v>93</v>
      </c>
      <c r="GYK456" s="68" t="s">
        <v>93</v>
      </c>
      <c r="GYL456" s="68" t="s">
        <v>93</v>
      </c>
      <c r="GYM456" s="68" t="s">
        <v>93</v>
      </c>
      <c r="GYN456" s="68" t="s">
        <v>93</v>
      </c>
      <c r="GYO456" s="68" t="s">
        <v>93</v>
      </c>
      <c r="GYP456" s="68" t="s">
        <v>93</v>
      </c>
      <c r="GYQ456" s="68" t="s">
        <v>93</v>
      </c>
      <c r="GYR456" s="68" t="s">
        <v>93</v>
      </c>
      <c r="GYS456" s="68" t="s">
        <v>93</v>
      </c>
      <c r="GYT456" s="68" t="s">
        <v>93</v>
      </c>
      <c r="GYU456" s="68" t="s">
        <v>93</v>
      </c>
      <c r="GYV456" s="68" t="s">
        <v>93</v>
      </c>
      <c r="GYW456" s="68" t="s">
        <v>93</v>
      </c>
      <c r="GYX456" s="68" t="s">
        <v>93</v>
      </c>
      <c r="GYY456" s="68" t="s">
        <v>93</v>
      </c>
      <c r="GYZ456" s="68" t="s">
        <v>93</v>
      </c>
      <c r="GZA456" s="68" t="s">
        <v>93</v>
      </c>
      <c r="GZB456" s="68" t="s">
        <v>93</v>
      </c>
      <c r="GZC456" s="68" t="s">
        <v>93</v>
      </c>
      <c r="GZD456" s="68" t="s">
        <v>93</v>
      </c>
      <c r="GZE456" s="68" t="s">
        <v>93</v>
      </c>
      <c r="GZF456" s="68" t="s">
        <v>93</v>
      </c>
      <c r="GZG456" s="68" t="s">
        <v>93</v>
      </c>
      <c r="GZH456" s="68" t="s">
        <v>93</v>
      </c>
      <c r="GZI456" s="68" t="s">
        <v>93</v>
      </c>
      <c r="GZJ456" s="68" t="s">
        <v>93</v>
      </c>
      <c r="GZK456" s="68" t="s">
        <v>93</v>
      </c>
      <c r="GZL456" s="68" t="s">
        <v>93</v>
      </c>
      <c r="GZM456" s="68" t="s">
        <v>93</v>
      </c>
      <c r="GZN456" s="68" t="s">
        <v>93</v>
      </c>
      <c r="GZO456" s="68" t="s">
        <v>93</v>
      </c>
      <c r="GZP456" s="68" t="s">
        <v>93</v>
      </c>
      <c r="GZQ456" s="68" t="s">
        <v>93</v>
      </c>
      <c r="GZR456" s="68" t="s">
        <v>93</v>
      </c>
      <c r="GZS456" s="68" t="s">
        <v>93</v>
      </c>
      <c r="GZT456" s="68" t="s">
        <v>93</v>
      </c>
      <c r="GZU456" s="68" t="s">
        <v>93</v>
      </c>
      <c r="GZV456" s="68" t="s">
        <v>93</v>
      </c>
      <c r="GZW456" s="68" t="s">
        <v>93</v>
      </c>
      <c r="GZX456" s="68" t="s">
        <v>93</v>
      </c>
      <c r="GZY456" s="68" t="s">
        <v>93</v>
      </c>
      <c r="GZZ456" s="68" t="s">
        <v>93</v>
      </c>
      <c r="HAA456" s="68" t="s">
        <v>93</v>
      </c>
      <c r="HAB456" s="68" t="s">
        <v>93</v>
      </c>
      <c r="HAC456" s="68" t="s">
        <v>93</v>
      </c>
      <c r="HAD456" s="68" t="s">
        <v>93</v>
      </c>
      <c r="HAE456" s="68" t="s">
        <v>93</v>
      </c>
      <c r="HAF456" s="68" t="s">
        <v>93</v>
      </c>
      <c r="HAG456" s="68" t="s">
        <v>93</v>
      </c>
      <c r="HAH456" s="68" t="s">
        <v>93</v>
      </c>
      <c r="HAI456" s="68" t="s">
        <v>93</v>
      </c>
      <c r="HAJ456" s="68" t="s">
        <v>93</v>
      </c>
      <c r="HAK456" s="68" t="s">
        <v>93</v>
      </c>
      <c r="HAL456" s="68" t="s">
        <v>93</v>
      </c>
      <c r="HAM456" s="68" t="s">
        <v>93</v>
      </c>
      <c r="HAN456" s="68" t="s">
        <v>93</v>
      </c>
      <c r="HAO456" s="68" t="s">
        <v>93</v>
      </c>
      <c r="HAP456" s="68" t="s">
        <v>93</v>
      </c>
      <c r="HAQ456" s="68" t="s">
        <v>93</v>
      </c>
      <c r="HAR456" s="68" t="s">
        <v>93</v>
      </c>
      <c r="HAS456" s="68" t="s">
        <v>93</v>
      </c>
      <c r="HAT456" s="68" t="s">
        <v>93</v>
      </c>
      <c r="HAU456" s="68" t="s">
        <v>93</v>
      </c>
      <c r="HAV456" s="68" t="s">
        <v>93</v>
      </c>
      <c r="HAW456" s="68" t="s">
        <v>93</v>
      </c>
      <c r="HAX456" s="68" t="s">
        <v>93</v>
      </c>
      <c r="HAY456" s="68" t="s">
        <v>93</v>
      </c>
      <c r="HAZ456" s="68" t="s">
        <v>93</v>
      </c>
      <c r="HBA456" s="68" t="s">
        <v>93</v>
      </c>
      <c r="HBB456" s="68" t="s">
        <v>93</v>
      </c>
      <c r="HBC456" s="68" t="s">
        <v>93</v>
      </c>
      <c r="HBD456" s="68" t="s">
        <v>93</v>
      </c>
      <c r="HBE456" s="68" t="s">
        <v>93</v>
      </c>
      <c r="HBF456" s="68" t="s">
        <v>93</v>
      </c>
      <c r="HBG456" s="68" t="s">
        <v>93</v>
      </c>
      <c r="HBH456" s="68" t="s">
        <v>93</v>
      </c>
      <c r="HBI456" s="68" t="s">
        <v>93</v>
      </c>
      <c r="HBJ456" s="68" t="s">
        <v>93</v>
      </c>
      <c r="HBK456" s="68" t="s">
        <v>93</v>
      </c>
      <c r="HBL456" s="68" t="s">
        <v>93</v>
      </c>
      <c r="HBM456" s="68" t="s">
        <v>93</v>
      </c>
      <c r="HBN456" s="68" t="s">
        <v>93</v>
      </c>
      <c r="HBO456" s="68" t="s">
        <v>93</v>
      </c>
      <c r="HBP456" s="68" t="s">
        <v>93</v>
      </c>
      <c r="HBQ456" s="68" t="s">
        <v>93</v>
      </c>
      <c r="HBR456" s="68" t="s">
        <v>93</v>
      </c>
      <c r="HBS456" s="68" t="s">
        <v>93</v>
      </c>
      <c r="HBT456" s="68" t="s">
        <v>93</v>
      </c>
      <c r="HBU456" s="68" t="s">
        <v>93</v>
      </c>
      <c r="HBV456" s="68" t="s">
        <v>93</v>
      </c>
      <c r="HBW456" s="68" t="s">
        <v>93</v>
      </c>
      <c r="HBX456" s="68" t="s">
        <v>93</v>
      </c>
      <c r="HBY456" s="68" t="s">
        <v>93</v>
      </c>
      <c r="HBZ456" s="68" t="s">
        <v>93</v>
      </c>
      <c r="HCA456" s="68" t="s">
        <v>93</v>
      </c>
      <c r="HCB456" s="68" t="s">
        <v>93</v>
      </c>
      <c r="HCC456" s="68" t="s">
        <v>93</v>
      </c>
      <c r="HCD456" s="68" t="s">
        <v>93</v>
      </c>
      <c r="HCE456" s="68" t="s">
        <v>93</v>
      </c>
      <c r="HCF456" s="68" t="s">
        <v>93</v>
      </c>
      <c r="HCG456" s="68" t="s">
        <v>93</v>
      </c>
      <c r="HCH456" s="68" t="s">
        <v>93</v>
      </c>
      <c r="HCI456" s="68" t="s">
        <v>93</v>
      </c>
      <c r="HCJ456" s="68" t="s">
        <v>93</v>
      </c>
      <c r="HCK456" s="68" t="s">
        <v>93</v>
      </c>
      <c r="HCL456" s="68" t="s">
        <v>93</v>
      </c>
      <c r="HCM456" s="68" t="s">
        <v>93</v>
      </c>
      <c r="HCN456" s="68" t="s">
        <v>93</v>
      </c>
      <c r="HCO456" s="68" t="s">
        <v>93</v>
      </c>
      <c r="HCP456" s="68" t="s">
        <v>93</v>
      </c>
      <c r="HCQ456" s="68" t="s">
        <v>93</v>
      </c>
      <c r="HCR456" s="68" t="s">
        <v>93</v>
      </c>
      <c r="HCS456" s="68" t="s">
        <v>93</v>
      </c>
      <c r="HCT456" s="68" t="s">
        <v>93</v>
      </c>
      <c r="HCU456" s="68" t="s">
        <v>93</v>
      </c>
      <c r="HCV456" s="68" t="s">
        <v>93</v>
      </c>
      <c r="HCW456" s="68" t="s">
        <v>93</v>
      </c>
      <c r="HCX456" s="68" t="s">
        <v>93</v>
      </c>
      <c r="HCY456" s="68" t="s">
        <v>93</v>
      </c>
      <c r="HCZ456" s="68" t="s">
        <v>93</v>
      </c>
      <c r="HDA456" s="68" t="s">
        <v>93</v>
      </c>
      <c r="HDB456" s="68" t="s">
        <v>93</v>
      </c>
      <c r="HDC456" s="68" t="s">
        <v>93</v>
      </c>
      <c r="HDD456" s="68" t="s">
        <v>93</v>
      </c>
      <c r="HDE456" s="68" t="s">
        <v>93</v>
      </c>
      <c r="HDF456" s="68" t="s">
        <v>93</v>
      </c>
      <c r="HDG456" s="68" t="s">
        <v>93</v>
      </c>
      <c r="HDH456" s="68" t="s">
        <v>93</v>
      </c>
      <c r="HDI456" s="68" t="s">
        <v>93</v>
      </c>
      <c r="HDJ456" s="68" t="s">
        <v>93</v>
      </c>
      <c r="HDK456" s="68" t="s">
        <v>93</v>
      </c>
      <c r="HDL456" s="68" t="s">
        <v>93</v>
      </c>
      <c r="HDM456" s="68" t="s">
        <v>93</v>
      </c>
      <c r="HDN456" s="68" t="s">
        <v>93</v>
      </c>
      <c r="HDO456" s="68" t="s">
        <v>93</v>
      </c>
      <c r="HDP456" s="68" t="s">
        <v>93</v>
      </c>
      <c r="HDQ456" s="68" t="s">
        <v>93</v>
      </c>
      <c r="HDR456" s="68" t="s">
        <v>93</v>
      </c>
      <c r="HDS456" s="68" t="s">
        <v>93</v>
      </c>
      <c r="HDT456" s="68" t="s">
        <v>93</v>
      </c>
      <c r="HDU456" s="68" t="s">
        <v>93</v>
      </c>
      <c r="HDV456" s="68" t="s">
        <v>93</v>
      </c>
      <c r="HDW456" s="68" t="s">
        <v>93</v>
      </c>
      <c r="HDX456" s="68" t="s">
        <v>93</v>
      </c>
      <c r="HDY456" s="68" t="s">
        <v>93</v>
      </c>
      <c r="HDZ456" s="68" t="s">
        <v>93</v>
      </c>
      <c r="HEA456" s="68" t="s">
        <v>93</v>
      </c>
      <c r="HEB456" s="68" t="s">
        <v>93</v>
      </c>
      <c r="HEC456" s="68" t="s">
        <v>93</v>
      </c>
      <c r="HED456" s="68" t="s">
        <v>93</v>
      </c>
      <c r="HEE456" s="68" t="s">
        <v>93</v>
      </c>
      <c r="HEF456" s="68" t="s">
        <v>93</v>
      </c>
      <c r="HEG456" s="68" t="s">
        <v>93</v>
      </c>
      <c r="HEH456" s="68" t="s">
        <v>93</v>
      </c>
      <c r="HEI456" s="68" t="s">
        <v>93</v>
      </c>
      <c r="HEJ456" s="68" t="s">
        <v>93</v>
      </c>
      <c r="HEK456" s="68" t="s">
        <v>93</v>
      </c>
      <c r="HEL456" s="68" t="s">
        <v>93</v>
      </c>
      <c r="HEM456" s="68" t="s">
        <v>93</v>
      </c>
      <c r="HEN456" s="68" t="s">
        <v>93</v>
      </c>
      <c r="HEO456" s="68" t="s">
        <v>93</v>
      </c>
      <c r="HEP456" s="68" t="s">
        <v>93</v>
      </c>
      <c r="HEQ456" s="68" t="s">
        <v>93</v>
      </c>
      <c r="HER456" s="68" t="s">
        <v>93</v>
      </c>
      <c r="HES456" s="68" t="s">
        <v>93</v>
      </c>
      <c r="HET456" s="68" t="s">
        <v>93</v>
      </c>
      <c r="HEU456" s="68" t="s">
        <v>93</v>
      </c>
      <c r="HEV456" s="68" t="s">
        <v>93</v>
      </c>
      <c r="HEW456" s="68" t="s">
        <v>93</v>
      </c>
      <c r="HEX456" s="68" t="s">
        <v>93</v>
      </c>
      <c r="HEY456" s="68" t="s">
        <v>93</v>
      </c>
      <c r="HEZ456" s="68" t="s">
        <v>93</v>
      </c>
      <c r="HFA456" s="68" t="s">
        <v>93</v>
      </c>
      <c r="HFB456" s="68" t="s">
        <v>93</v>
      </c>
      <c r="HFC456" s="68" t="s">
        <v>93</v>
      </c>
      <c r="HFD456" s="68" t="s">
        <v>93</v>
      </c>
      <c r="HFE456" s="68" t="s">
        <v>93</v>
      </c>
      <c r="HFF456" s="68" t="s">
        <v>93</v>
      </c>
      <c r="HFG456" s="68" t="s">
        <v>93</v>
      </c>
      <c r="HFH456" s="68" t="s">
        <v>93</v>
      </c>
      <c r="HFI456" s="68" t="s">
        <v>93</v>
      </c>
      <c r="HFJ456" s="68" t="s">
        <v>93</v>
      </c>
      <c r="HFK456" s="68" t="s">
        <v>93</v>
      </c>
      <c r="HFL456" s="68" t="s">
        <v>93</v>
      </c>
      <c r="HFM456" s="68" t="s">
        <v>93</v>
      </c>
      <c r="HFN456" s="68" t="s">
        <v>93</v>
      </c>
      <c r="HFO456" s="68" t="s">
        <v>93</v>
      </c>
      <c r="HFP456" s="68" t="s">
        <v>93</v>
      </c>
      <c r="HFQ456" s="68" t="s">
        <v>93</v>
      </c>
      <c r="HFR456" s="68" t="s">
        <v>93</v>
      </c>
      <c r="HFS456" s="68" t="s">
        <v>93</v>
      </c>
      <c r="HFT456" s="68" t="s">
        <v>93</v>
      </c>
      <c r="HFU456" s="68" t="s">
        <v>93</v>
      </c>
      <c r="HFV456" s="68" t="s">
        <v>93</v>
      </c>
      <c r="HFW456" s="68" t="s">
        <v>93</v>
      </c>
      <c r="HFX456" s="68" t="s">
        <v>93</v>
      </c>
      <c r="HFY456" s="68" t="s">
        <v>93</v>
      </c>
      <c r="HFZ456" s="68" t="s">
        <v>93</v>
      </c>
      <c r="HGA456" s="68" t="s">
        <v>93</v>
      </c>
      <c r="HGB456" s="68" t="s">
        <v>93</v>
      </c>
      <c r="HGC456" s="68" t="s">
        <v>93</v>
      </c>
      <c r="HGD456" s="68" t="s">
        <v>93</v>
      </c>
      <c r="HGE456" s="68" t="s">
        <v>93</v>
      </c>
      <c r="HGF456" s="68" t="s">
        <v>93</v>
      </c>
      <c r="HGG456" s="68" t="s">
        <v>93</v>
      </c>
      <c r="HGH456" s="68" t="s">
        <v>93</v>
      </c>
      <c r="HGI456" s="68" t="s">
        <v>93</v>
      </c>
      <c r="HGJ456" s="68" t="s">
        <v>93</v>
      </c>
      <c r="HGK456" s="68" t="s">
        <v>93</v>
      </c>
      <c r="HGL456" s="68" t="s">
        <v>93</v>
      </c>
      <c r="HGM456" s="68" t="s">
        <v>93</v>
      </c>
      <c r="HGN456" s="68" t="s">
        <v>93</v>
      </c>
      <c r="HGO456" s="68" t="s">
        <v>93</v>
      </c>
      <c r="HGP456" s="68" t="s">
        <v>93</v>
      </c>
      <c r="HGQ456" s="68" t="s">
        <v>93</v>
      </c>
      <c r="HGR456" s="68" t="s">
        <v>93</v>
      </c>
      <c r="HGS456" s="68" t="s">
        <v>93</v>
      </c>
      <c r="HGT456" s="68" t="s">
        <v>93</v>
      </c>
      <c r="HGU456" s="68" t="s">
        <v>93</v>
      </c>
      <c r="HGV456" s="68" t="s">
        <v>93</v>
      </c>
      <c r="HGW456" s="68" t="s">
        <v>93</v>
      </c>
      <c r="HGX456" s="68" t="s">
        <v>93</v>
      </c>
      <c r="HGY456" s="68" t="s">
        <v>93</v>
      </c>
      <c r="HGZ456" s="68" t="s">
        <v>93</v>
      </c>
      <c r="HHA456" s="68" t="s">
        <v>93</v>
      </c>
      <c r="HHB456" s="68" t="s">
        <v>93</v>
      </c>
      <c r="HHC456" s="68" t="s">
        <v>93</v>
      </c>
      <c r="HHD456" s="68" t="s">
        <v>93</v>
      </c>
      <c r="HHE456" s="68" t="s">
        <v>93</v>
      </c>
      <c r="HHF456" s="68" t="s">
        <v>93</v>
      </c>
      <c r="HHG456" s="68" t="s">
        <v>93</v>
      </c>
      <c r="HHH456" s="68" t="s">
        <v>93</v>
      </c>
      <c r="HHI456" s="68" t="s">
        <v>93</v>
      </c>
      <c r="HHJ456" s="68" t="s">
        <v>93</v>
      </c>
      <c r="HHK456" s="68" t="s">
        <v>93</v>
      </c>
      <c r="HHL456" s="68" t="s">
        <v>93</v>
      </c>
      <c r="HHM456" s="68" t="s">
        <v>93</v>
      </c>
      <c r="HHN456" s="68" t="s">
        <v>93</v>
      </c>
      <c r="HHO456" s="68" t="s">
        <v>93</v>
      </c>
      <c r="HHP456" s="68" t="s">
        <v>93</v>
      </c>
      <c r="HHQ456" s="68" t="s">
        <v>93</v>
      </c>
      <c r="HHR456" s="68" t="s">
        <v>93</v>
      </c>
      <c r="HHS456" s="68" t="s">
        <v>93</v>
      </c>
      <c r="HHT456" s="68" t="s">
        <v>93</v>
      </c>
      <c r="HHU456" s="68" t="s">
        <v>93</v>
      </c>
      <c r="HHV456" s="68" t="s">
        <v>93</v>
      </c>
      <c r="HHW456" s="68" t="s">
        <v>93</v>
      </c>
      <c r="HHX456" s="68" t="s">
        <v>93</v>
      </c>
      <c r="HHY456" s="68" t="s">
        <v>93</v>
      </c>
      <c r="HHZ456" s="68" t="s">
        <v>93</v>
      </c>
      <c r="HIA456" s="68" t="s">
        <v>93</v>
      </c>
      <c r="HIB456" s="68" t="s">
        <v>93</v>
      </c>
      <c r="HIC456" s="68" t="s">
        <v>93</v>
      </c>
      <c r="HID456" s="68" t="s">
        <v>93</v>
      </c>
      <c r="HIE456" s="68" t="s">
        <v>93</v>
      </c>
      <c r="HIF456" s="68" t="s">
        <v>93</v>
      </c>
      <c r="HIG456" s="68" t="s">
        <v>93</v>
      </c>
      <c r="HIH456" s="68" t="s">
        <v>93</v>
      </c>
      <c r="HII456" s="68" t="s">
        <v>93</v>
      </c>
      <c r="HIJ456" s="68" t="s">
        <v>93</v>
      </c>
      <c r="HIK456" s="68" t="s">
        <v>93</v>
      </c>
      <c r="HIL456" s="68" t="s">
        <v>93</v>
      </c>
      <c r="HIM456" s="68" t="s">
        <v>93</v>
      </c>
      <c r="HIN456" s="68" t="s">
        <v>93</v>
      </c>
      <c r="HIO456" s="68" t="s">
        <v>93</v>
      </c>
      <c r="HIP456" s="68" t="s">
        <v>93</v>
      </c>
      <c r="HIQ456" s="68" t="s">
        <v>93</v>
      </c>
      <c r="HIR456" s="68" t="s">
        <v>93</v>
      </c>
      <c r="HIS456" s="68" t="s">
        <v>93</v>
      </c>
      <c r="HIT456" s="68" t="s">
        <v>93</v>
      </c>
      <c r="HIU456" s="68" t="s">
        <v>93</v>
      </c>
      <c r="HIV456" s="68" t="s">
        <v>93</v>
      </c>
      <c r="HIW456" s="68" t="s">
        <v>93</v>
      </c>
      <c r="HIX456" s="68" t="s">
        <v>93</v>
      </c>
      <c r="HIY456" s="68" t="s">
        <v>93</v>
      </c>
      <c r="HIZ456" s="68" t="s">
        <v>93</v>
      </c>
      <c r="HJA456" s="68" t="s">
        <v>93</v>
      </c>
      <c r="HJB456" s="68" t="s">
        <v>93</v>
      </c>
      <c r="HJC456" s="68" t="s">
        <v>93</v>
      </c>
      <c r="HJD456" s="68" t="s">
        <v>93</v>
      </c>
      <c r="HJE456" s="68" t="s">
        <v>93</v>
      </c>
      <c r="HJF456" s="68" t="s">
        <v>93</v>
      </c>
      <c r="HJG456" s="68" t="s">
        <v>93</v>
      </c>
      <c r="HJH456" s="68" t="s">
        <v>93</v>
      </c>
      <c r="HJI456" s="68" t="s">
        <v>93</v>
      </c>
      <c r="HJJ456" s="68" t="s">
        <v>93</v>
      </c>
      <c r="HJK456" s="68" t="s">
        <v>93</v>
      </c>
      <c r="HJL456" s="68" t="s">
        <v>93</v>
      </c>
      <c r="HJM456" s="68" t="s">
        <v>93</v>
      </c>
      <c r="HJN456" s="68" t="s">
        <v>93</v>
      </c>
      <c r="HJO456" s="68" t="s">
        <v>93</v>
      </c>
      <c r="HJP456" s="68" t="s">
        <v>93</v>
      </c>
      <c r="HJQ456" s="68" t="s">
        <v>93</v>
      </c>
      <c r="HJR456" s="68" t="s">
        <v>93</v>
      </c>
      <c r="HJS456" s="68" t="s">
        <v>93</v>
      </c>
      <c r="HJT456" s="68" t="s">
        <v>93</v>
      </c>
      <c r="HJU456" s="68" t="s">
        <v>93</v>
      </c>
      <c r="HJV456" s="68" t="s">
        <v>93</v>
      </c>
      <c r="HJW456" s="68" t="s">
        <v>93</v>
      </c>
      <c r="HJX456" s="68" t="s">
        <v>93</v>
      </c>
      <c r="HJY456" s="68" t="s">
        <v>93</v>
      </c>
      <c r="HJZ456" s="68" t="s">
        <v>93</v>
      </c>
      <c r="HKA456" s="68" t="s">
        <v>93</v>
      </c>
      <c r="HKB456" s="68" t="s">
        <v>93</v>
      </c>
      <c r="HKC456" s="68" t="s">
        <v>93</v>
      </c>
      <c r="HKD456" s="68" t="s">
        <v>93</v>
      </c>
      <c r="HKE456" s="68" t="s">
        <v>93</v>
      </c>
      <c r="HKF456" s="68" t="s">
        <v>93</v>
      </c>
      <c r="HKG456" s="68" t="s">
        <v>93</v>
      </c>
      <c r="HKH456" s="68" t="s">
        <v>93</v>
      </c>
      <c r="HKI456" s="68" t="s">
        <v>93</v>
      </c>
      <c r="HKJ456" s="68" t="s">
        <v>93</v>
      </c>
      <c r="HKK456" s="68" t="s">
        <v>93</v>
      </c>
      <c r="HKL456" s="68" t="s">
        <v>93</v>
      </c>
      <c r="HKM456" s="68" t="s">
        <v>93</v>
      </c>
      <c r="HKN456" s="68" t="s">
        <v>93</v>
      </c>
      <c r="HKO456" s="68" t="s">
        <v>93</v>
      </c>
      <c r="HKP456" s="68" t="s">
        <v>93</v>
      </c>
      <c r="HKQ456" s="68" t="s">
        <v>93</v>
      </c>
      <c r="HKR456" s="68" t="s">
        <v>93</v>
      </c>
      <c r="HKS456" s="68" t="s">
        <v>93</v>
      </c>
      <c r="HKT456" s="68" t="s">
        <v>93</v>
      </c>
      <c r="HKU456" s="68" t="s">
        <v>93</v>
      </c>
      <c r="HKV456" s="68" t="s">
        <v>93</v>
      </c>
      <c r="HKW456" s="68" t="s">
        <v>93</v>
      </c>
      <c r="HKX456" s="68" t="s">
        <v>93</v>
      </c>
      <c r="HKY456" s="68" t="s">
        <v>93</v>
      </c>
      <c r="HKZ456" s="68" t="s">
        <v>93</v>
      </c>
      <c r="HLA456" s="68" t="s">
        <v>93</v>
      </c>
      <c r="HLB456" s="68" t="s">
        <v>93</v>
      </c>
      <c r="HLC456" s="68" t="s">
        <v>93</v>
      </c>
      <c r="HLD456" s="68" t="s">
        <v>93</v>
      </c>
      <c r="HLE456" s="68" t="s">
        <v>93</v>
      </c>
      <c r="HLF456" s="68" t="s">
        <v>93</v>
      </c>
      <c r="HLG456" s="68" t="s">
        <v>93</v>
      </c>
      <c r="HLH456" s="68" t="s">
        <v>93</v>
      </c>
      <c r="HLI456" s="68" t="s">
        <v>93</v>
      </c>
      <c r="HLJ456" s="68" t="s">
        <v>93</v>
      </c>
      <c r="HLK456" s="68" t="s">
        <v>93</v>
      </c>
      <c r="HLL456" s="68" t="s">
        <v>93</v>
      </c>
      <c r="HLM456" s="68" t="s">
        <v>93</v>
      </c>
      <c r="HLN456" s="68" t="s">
        <v>93</v>
      </c>
      <c r="HLO456" s="68" t="s">
        <v>93</v>
      </c>
      <c r="HLP456" s="68" t="s">
        <v>93</v>
      </c>
      <c r="HLQ456" s="68" t="s">
        <v>93</v>
      </c>
      <c r="HLR456" s="68" t="s">
        <v>93</v>
      </c>
      <c r="HLS456" s="68" t="s">
        <v>93</v>
      </c>
      <c r="HLT456" s="68" t="s">
        <v>93</v>
      </c>
      <c r="HLU456" s="68" t="s">
        <v>93</v>
      </c>
      <c r="HLV456" s="68" t="s">
        <v>93</v>
      </c>
      <c r="HLW456" s="68" t="s">
        <v>93</v>
      </c>
      <c r="HLX456" s="68" t="s">
        <v>93</v>
      </c>
      <c r="HLY456" s="68" t="s">
        <v>93</v>
      </c>
      <c r="HLZ456" s="68" t="s">
        <v>93</v>
      </c>
      <c r="HMA456" s="68" t="s">
        <v>93</v>
      </c>
      <c r="HMB456" s="68" t="s">
        <v>93</v>
      </c>
      <c r="HMC456" s="68" t="s">
        <v>93</v>
      </c>
      <c r="HMD456" s="68" t="s">
        <v>93</v>
      </c>
      <c r="HME456" s="68" t="s">
        <v>93</v>
      </c>
      <c r="HMF456" s="68" t="s">
        <v>93</v>
      </c>
      <c r="HMG456" s="68" t="s">
        <v>93</v>
      </c>
      <c r="HMH456" s="68" t="s">
        <v>93</v>
      </c>
      <c r="HMI456" s="68" t="s">
        <v>93</v>
      </c>
      <c r="HMJ456" s="68" t="s">
        <v>93</v>
      </c>
      <c r="HMK456" s="68" t="s">
        <v>93</v>
      </c>
      <c r="HML456" s="68" t="s">
        <v>93</v>
      </c>
      <c r="HMM456" s="68" t="s">
        <v>93</v>
      </c>
      <c r="HMN456" s="68" t="s">
        <v>93</v>
      </c>
      <c r="HMO456" s="68" t="s">
        <v>93</v>
      </c>
      <c r="HMP456" s="68" t="s">
        <v>93</v>
      </c>
      <c r="HMQ456" s="68" t="s">
        <v>93</v>
      </c>
      <c r="HMR456" s="68" t="s">
        <v>93</v>
      </c>
      <c r="HMS456" s="68" t="s">
        <v>93</v>
      </c>
      <c r="HMT456" s="68" t="s">
        <v>93</v>
      </c>
      <c r="HMU456" s="68" t="s">
        <v>93</v>
      </c>
      <c r="HMV456" s="68" t="s">
        <v>93</v>
      </c>
      <c r="HMW456" s="68" t="s">
        <v>93</v>
      </c>
      <c r="HMX456" s="68" t="s">
        <v>93</v>
      </c>
      <c r="HMY456" s="68" t="s">
        <v>93</v>
      </c>
      <c r="HMZ456" s="68" t="s">
        <v>93</v>
      </c>
      <c r="HNA456" s="68" t="s">
        <v>93</v>
      </c>
      <c r="HNB456" s="68" t="s">
        <v>93</v>
      </c>
      <c r="HNC456" s="68" t="s">
        <v>93</v>
      </c>
      <c r="HND456" s="68" t="s">
        <v>93</v>
      </c>
      <c r="HNE456" s="68" t="s">
        <v>93</v>
      </c>
      <c r="HNF456" s="68" t="s">
        <v>93</v>
      </c>
      <c r="HNG456" s="68" t="s">
        <v>93</v>
      </c>
      <c r="HNH456" s="68" t="s">
        <v>93</v>
      </c>
      <c r="HNI456" s="68" t="s">
        <v>93</v>
      </c>
      <c r="HNJ456" s="68" t="s">
        <v>93</v>
      </c>
      <c r="HNK456" s="68" t="s">
        <v>93</v>
      </c>
      <c r="HNL456" s="68" t="s">
        <v>93</v>
      </c>
      <c r="HNM456" s="68" t="s">
        <v>93</v>
      </c>
      <c r="HNN456" s="68" t="s">
        <v>93</v>
      </c>
      <c r="HNO456" s="68" t="s">
        <v>93</v>
      </c>
      <c r="HNP456" s="68" t="s">
        <v>93</v>
      </c>
      <c r="HNQ456" s="68" t="s">
        <v>93</v>
      </c>
      <c r="HNR456" s="68" t="s">
        <v>93</v>
      </c>
      <c r="HNS456" s="68" t="s">
        <v>93</v>
      </c>
      <c r="HNT456" s="68" t="s">
        <v>93</v>
      </c>
      <c r="HNU456" s="68" t="s">
        <v>93</v>
      </c>
      <c r="HNV456" s="68" t="s">
        <v>93</v>
      </c>
      <c r="HNW456" s="68" t="s">
        <v>93</v>
      </c>
      <c r="HNX456" s="68" t="s">
        <v>93</v>
      </c>
      <c r="HNY456" s="68" t="s">
        <v>93</v>
      </c>
      <c r="HNZ456" s="68" t="s">
        <v>93</v>
      </c>
      <c r="HOA456" s="68" t="s">
        <v>93</v>
      </c>
      <c r="HOB456" s="68" t="s">
        <v>93</v>
      </c>
      <c r="HOC456" s="68" t="s">
        <v>93</v>
      </c>
      <c r="HOD456" s="68" t="s">
        <v>93</v>
      </c>
      <c r="HOE456" s="68" t="s">
        <v>93</v>
      </c>
      <c r="HOF456" s="68" t="s">
        <v>93</v>
      </c>
      <c r="HOG456" s="68" t="s">
        <v>93</v>
      </c>
      <c r="HOH456" s="68" t="s">
        <v>93</v>
      </c>
      <c r="HOI456" s="68" t="s">
        <v>93</v>
      </c>
      <c r="HOJ456" s="68" t="s">
        <v>93</v>
      </c>
      <c r="HOK456" s="68" t="s">
        <v>93</v>
      </c>
      <c r="HOL456" s="68" t="s">
        <v>93</v>
      </c>
      <c r="HOM456" s="68" t="s">
        <v>93</v>
      </c>
      <c r="HON456" s="68" t="s">
        <v>93</v>
      </c>
      <c r="HOO456" s="68" t="s">
        <v>93</v>
      </c>
      <c r="HOP456" s="68" t="s">
        <v>93</v>
      </c>
      <c r="HOQ456" s="68" t="s">
        <v>93</v>
      </c>
      <c r="HOR456" s="68" t="s">
        <v>93</v>
      </c>
      <c r="HOS456" s="68" t="s">
        <v>93</v>
      </c>
      <c r="HOT456" s="68" t="s">
        <v>93</v>
      </c>
      <c r="HOU456" s="68" t="s">
        <v>93</v>
      </c>
      <c r="HOV456" s="68" t="s">
        <v>93</v>
      </c>
      <c r="HOW456" s="68" t="s">
        <v>93</v>
      </c>
      <c r="HOX456" s="68" t="s">
        <v>93</v>
      </c>
      <c r="HOY456" s="68" t="s">
        <v>93</v>
      </c>
      <c r="HOZ456" s="68" t="s">
        <v>93</v>
      </c>
      <c r="HPA456" s="68" t="s">
        <v>93</v>
      </c>
      <c r="HPB456" s="68" t="s">
        <v>93</v>
      </c>
      <c r="HPC456" s="68" t="s">
        <v>93</v>
      </c>
      <c r="HPD456" s="68" t="s">
        <v>93</v>
      </c>
      <c r="HPE456" s="68" t="s">
        <v>93</v>
      </c>
      <c r="HPF456" s="68" t="s">
        <v>93</v>
      </c>
      <c r="HPG456" s="68" t="s">
        <v>93</v>
      </c>
      <c r="HPH456" s="68" t="s">
        <v>93</v>
      </c>
      <c r="HPI456" s="68" t="s">
        <v>93</v>
      </c>
      <c r="HPJ456" s="68" t="s">
        <v>93</v>
      </c>
      <c r="HPK456" s="68" t="s">
        <v>93</v>
      </c>
      <c r="HPL456" s="68" t="s">
        <v>93</v>
      </c>
      <c r="HPM456" s="68" t="s">
        <v>93</v>
      </c>
      <c r="HPN456" s="68" t="s">
        <v>93</v>
      </c>
      <c r="HPO456" s="68" t="s">
        <v>93</v>
      </c>
      <c r="HPP456" s="68" t="s">
        <v>93</v>
      </c>
      <c r="HPQ456" s="68" t="s">
        <v>93</v>
      </c>
      <c r="HPR456" s="68" t="s">
        <v>93</v>
      </c>
      <c r="HPS456" s="68" t="s">
        <v>93</v>
      </c>
      <c r="HPT456" s="68" t="s">
        <v>93</v>
      </c>
      <c r="HPU456" s="68" t="s">
        <v>93</v>
      </c>
      <c r="HPV456" s="68" t="s">
        <v>93</v>
      </c>
      <c r="HPW456" s="68" t="s">
        <v>93</v>
      </c>
      <c r="HPX456" s="68" t="s">
        <v>93</v>
      </c>
      <c r="HPY456" s="68" t="s">
        <v>93</v>
      </c>
      <c r="HPZ456" s="68" t="s">
        <v>93</v>
      </c>
      <c r="HQA456" s="68" t="s">
        <v>93</v>
      </c>
      <c r="HQB456" s="68" t="s">
        <v>93</v>
      </c>
      <c r="HQC456" s="68" t="s">
        <v>93</v>
      </c>
      <c r="HQD456" s="68" t="s">
        <v>93</v>
      </c>
      <c r="HQE456" s="68" t="s">
        <v>93</v>
      </c>
      <c r="HQF456" s="68" t="s">
        <v>93</v>
      </c>
      <c r="HQG456" s="68" t="s">
        <v>93</v>
      </c>
      <c r="HQH456" s="68" t="s">
        <v>93</v>
      </c>
      <c r="HQI456" s="68" t="s">
        <v>93</v>
      </c>
      <c r="HQJ456" s="68" t="s">
        <v>93</v>
      </c>
      <c r="HQK456" s="68" t="s">
        <v>93</v>
      </c>
      <c r="HQL456" s="68" t="s">
        <v>93</v>
      </c>
      <c r="HQM456" s="68" t="s">
        <v>93</v>
      </c>
      <c r="HQN456" s="68" t="s">
        <v>93</v>
      </c>
      <c r="HQO456" s="68" t="s">
        <v>93</v>
      </c>
      <c r="HQP456" s="68" t="s">
        <v>93</v>
      </c>
      <c r="HQQ456" s="68" t="s">
        <v>93</v>
      </c>
      <c r="HQR456" s="68" t="s">
        <v>93</v>
      </c>
      <c r="HQS456" s="68" t="s">
        <v>93</v>
      </c>
      <c r="HQT456" s="68" t="s">
        <v>93</v>
      </c>
      <c r="HQU456" s="68" t="s">
        <v>93</v>
      </c>
      <c r="HQV456" s="68" t="s">
        <v>93</v>
      </c>
      <c r="HQW456" s="68" t="s">
        <v>93</v>
      </c>
      <c r="HQX456" s="68" t="s">
        <v>93</v>
      </c>
      <c r="HQY456" s="68" t="s">
        <v>93</v>
      </c>
      <c r="HQZ456" s="68" t="s">
        <v>93</v>
      </c>
      <c r="HRA456" s="68" t="s">
        <v>93</v>
      </c>
      <c r="HRB456" s="68" t="s">
        <v>93</v>
      </c>
      <c r="HRC456" s="68" t="s">
        <v>93</v>
      </c>
      <c r="HRD456" s="68" t="s">
        <v>93</v>
      </c>
      <c r="HRE456" s="68" t="s">
        <v>93</v>
      </c>
      <c r="HRF456" s="68" t="s">
        <v>93</v>
      </c>
      <c r="HRG456" s="68" t="s">
        <v>93</v>
      </c>
      <c r="HRH456" s="68" t="s">
        <v>93</v>
      </c>
      <c r="HRI456" s="68" t="s">
        <v>93</v>
      </c>
      <c r="HRJ456" s="68" t="s">
        <v>93</v>
      </c>
      <c r="HRK456" s="68" t="s">
        <v>93</v>
      </c>
      <c r="HRL456" s="68" t="s">
        <v>93</v>
      </c>
      <c r="HRM456" s="68" t="s">
        <v>93</v>
      </c>
      <c r="HRN456" s="68" t="s">
        <v>93</v>
      </c>
      <c r="HRO456" s="68" t="s">
        <v>93</v>
      </c>
      <c r="HRP456" s="68" t="s">
        <v>93</v>
      </c>
      <c r="HRQ456" s="68" t="s">
        <v>93</v>
      </c>
      <c r="HRR456" s="68" t="s">
        <v>93</v>
      </c>
      <c r="HRS456" s="68" t="s">
        <v>93</v>
      </c>
      <c r="HRT456" s="68" t="s">
        <v>93</v>
      </c>
      <c r="HRU456" s="68" t="s">
        <v>93</v>
      </c>
      <c r="HRV456" s="68" t="s">
        <v>93</v>
      </c>
      <c r="HRW456" s="68" t="s">
        <v>93</v>
      </c>
      <c r="HRX456" s="68" t="s">
        <v>93</v>
      </c>
      <c r="HRY456" s="68" t="s">
        <v>93</v>
      </c>
      <c r="HRZ456" s="68" t="s">
        <v>93</v>
      </c>
      <c r="HSA456" s="68" t="s">
        <v>93</v>
      </c>
      <c r="HSB456" s="68" t="s">
        <v>93</v>
      </c>
      <c r="HSC456" s="68" t="s">
        <v>93</v>
      </c>
      <c r="HSD456" s="68" t="s">
        <v>93</v>
      </c>
      <c r="HSE456" s="68" t="s">
        <v>93</v>
      </c>
      <c r="HSF456" s="68" t="s">
        <v>93</v>
      </c>
      <c r="HSG456" s="68" t="s">
        <v>93</v>
      </c>
      <c r="HSH456" s="68" t="s">
        <v>93</v>
      </c>
      <c r="HSI456" s="68" t="s">
        <v>93</v>
      </c>
      <c r="HSJ456" s="68" t="s">
        <v>93</v>
      </c>
      <c r="HSK456" s="68" t="s">
        <v>93</v>
      </c>
      <c r="HSL456" s="68" t="s">
        <v>93</v>
      </c>
      <c r="HSM456" s="68" t="s">
        <v>93</v>
      </c>
      <c r="HSN456" s="68" t="s">
        <v>93</v>
      </c>
      <c r="HSO456" s="68" t="s">
        <v>93</v>
      </c>
      <c r="HSP456" s="68" t="s">
        <v>93</v>
      </c>
      <c r="HSQ456" s="68" t="s">
        <v>93</v>
      </c>
      <c r="HSR456" s="68" t="s">
        <v>93</v>
      </c>
      <c r="HSS456" s="68" t="s">
        <v>93</v>
      </c>
      <c r="HST456" s="68" t="s">
        <v>93</v>
      </c>
      <c r="HSU456" s="68" t="s">
        <v>93</v>
      </c>
      <c r="HSV456" s="68" t="s">
        <v>93</v>
      </c>
      <c r="HSW456" s="68" t="s">
        <v>93</v>
      </c>
      <c r="HSX456" s="68" t="s">
        <v>93</v>
      </c>
      <c r="HSY456" s="68" t="s">
        <v>93</v>
      </c>
      <c r="HSZ456" s="68" t="s">
        <v>93</v>
      </c>
      <c r="HTA456" s="68" t="s">
        <v>93</v>
      </c>
      <c r="HTB456" s="68" t="s">
        <v>93</v>
      </c>
      <c r="HTC456" s="68" t="s">
        <v>93</v>
      </c>
      <c r="HTD456" s="68" t="s">
        <v>93</v>
      </c>
      <c r="HTE456" s="68" t="s">
        <v>93</v>
      </c>
      <c r="HTF456" s="68" t="s">
        <v>93</v>
      </c>
      <c r="HTG456" s="68" t="s">
        <v>93</v>
      </c>
      <c r="HTH456" s="68" t="s">
        <v>93</v>
      </c>
      <c r="HTI456" s="68" t="s">
        <v>93</v>
      </c>
      <c r="HTJ456" s="68" t="s">
        <v>93</v>
      </c>
      <c r="HTK456" s="68" t="s">
        <v>93</v>
      </c>
      <c r="HTL456" s="68" t="s">
        <v>93</v>
      </c>
      <c r="HTM456" s="68" t="s">
        <v>93</v>
      </c>
      <c r="HTN456" s="68" t="s">
        <v>93</v>
      </c>
      <c r="HTO456" s="68" t="s">
        <v>93</v>
      </c>
      <c r="HTP456" s="68" t="s">
        <v>93</v>
      </c>
      <c r="HTQ456" s="68" t="s">
        <v>93</v>
      </c>
      <c r="HTR456" s="68" t="s">
        <v>93</v>
      </c>
      <c r="HTS456" s="68" t="s">
        <v>93</v>
      </c>
      <c r="HTT456" s="68" t="s">
        <v>93</v>
      </c>
      <c r="HTU456" s="68" t="s">
        <v>93</v>
      </c>
      <c r="HTV456" s="68" t="s">
        <v>93</v>
      </c>
      <c r="HTW456" s="68" t="s">
        <v>93</v>
      </c>
      <c r="HTX456" s="68" t="s">
        <v>93</v>
      </c>
      <c r="HTY456" s="68" t="s">
        <v>93</v>
      </c>
      <c r="HTZ456" s="68" t="s">
        <v>93</v>
      </c>
      <c r="HUA456" s="68" t="s">
        <v>93</v>
      </c>
      <c r="HUB456" s="68" t="s">
        <v>93</v>
      </c>
      <c r="HUC456" s="68" t="s">
        <v>93</v>
      </c>
      <c r="HUD456" s="68" t="s">
        <v>93</v>
      </c>
      <c r="HUE456" s="68" t="s">
        <v>93</v>
      </c>
      <c r="HUF456" s="68" t="s">
        <v>93</v>
      </c>
      <c r="HUG456" s="68" t="s">
        <v>93</v>
      </c>
      <c r="HUH456" s="68" t="s">
        <v>93</v>
      </c>
      <c r="HUI456" s="68" t="s">
        <v>93</v>
      </c>
      <c r="HUJ456" s="68" t="s">
        <v>93</v>
      </c>
      <c r="HUK456" s="68" t="s">
        <v>93</v>
      </c>
      <c r="HUL456" s="68" t="s">
        <v>93</v>
      </c>
      <c r="HUM456" s="68" t="s">
        <v>93</v>
      </c>
      <c r="HUN456" s="68" t="s">
        <v>93</v>
      </c>
      <c r="HUO456" s="68" t="s">
        <v>93</v>
      </c>
      <c r="HUP456" s="68" t="s">
        <v>93</v>
      </c>
      <c r="HUQ456" s="68" t="s">
        <v>93</v>
      </c>
      <c r="HUR456" s="68" t="s">
        <v>93</v>
      </c>
      <c r="HUS456" s="68" t="s">
        <v>93</v>
      </c>
      <c r="HUT456" s="68" t="s">
        <v>93</v>
      </c>
      <c r="HUU456" s="68" t="s">
        <v>93</v>
      </c>
      <c r="HUV456" s="68" t="s">
        <v>93</v>
      </c>
      <c r="HUW456" s="68" t="s">
        <v>93</v>
      </c>
      <c r="HUX456" s="68" t="s">
        <v>93</v>
      </c>
      <c r="HUY456" s="68" t="s">
        <v>93</v>
      </c>
      <c r="HUZ456" s="68" t="s">
        <v>93</v>
      </c>
      <c r="HVA456" s="68" t="s">
        <v>93</v>
      </c>
      <c r="HVB456" s="68" t="s">
        <v>93</v>
      </c>
      <c r="HVC456" s="68" t="s">
        <v>93</v>
      </c>
      <c r="HVD456" s="68" t="s">
        <v>93</v>
      </c>
      <c r="HVE456" s="68" t="s">
        <v>93</v>
      </c>
      <c r="HVF456" s="68" t="s">
        <v>93</v>
      </c>
      <c r="HVG456" s="68" t="s">
        <v>93</v>
      </c>
      <c r="HVH456" s="68" t="s">
        <v>93</v>
      </c>
      <c r="HVI456" s="68" t="s">
        <v>93</v>
      </c>
      <c r="HVJ456" s="68" t="s">
        <v>93</v>
      </c>
      <c r="HVK456" s="68" t="s">
        <v>93</v>
      </c>
      <c r="HVL456" s="68" t="s">
        <v>93</v>
      </c>
      <c r="HVM456" s="68" t="s">
        <v>93</v>
      </c>
      <c r="HVN456" s="68" t="s">
        <v>93</v>
      </c>
      <c r="HVO456" s="68" t="s">
        <v>93</v>
      </c>
      <c r="HVP456" s="68" t="s">
        <v>93</v>
      </c>
      <c r="HVQ456" s="68" t="s">
        <v>93</v>
      </c>
      <c r="HVR456" s="68" t="s">
        <v>93</v>
      </c>
      <c r="HVS456" s="68" t="s">
        <v>93</v>
      </c>
      <c r="HVT456" s="68" t="s">
        <v>93</v>
      </c>
      <c r="HVU456" s="68" t="s">
        <v>93</v>
      </c>
      <c r="HVV456" s="68" t="s">
        <v>93</v>
      </c>
      <c r="HVW456" s="68" t="s">
        <v>93</v>
      </c>
      <c r="HVX456" s="68" t="s">
        <v>93</v>
      </c>
      <c r="HVY456" s="68" t="s">
        <v>93</v>
      </c>
      <c r="HVZ456" s="68" t="s">
        <v>93</v>
      </c>
      <c r="HWA456" s="68" t="s">
        <v>93</v>
      </c>
      <c r="HWB456" s="68" t="s">
        <v>93</v>
      </c>
      <c r="HWC456" s="68" t="s">
        <v>93</v>
      </c>
      <c r="HWD456" s="68" t="s">
        <v>93</v>
      </c>
      <c r="HWE456" s="68" t="s">
        <v>93</v>
      </c>
      <c r="HWF456" s="68" t="s">
        <v>93</v>
      </c>
      <c r="HWG456" s="68" t="s">
        <v>93</v>
      </c>
      <c r="HWH456" s="68" t="s">
        <v>93</v>
      </c>
      <c r="HWI456" s="68" t="s">
        <v>93</v>
      </c>
      <c r="HWJ456" s="68" t="s">
        <v>93</v>
      </c>
      <c r="HWK456" s="68" t="s">
        <v>93</v>
      </c>
      <c r="HWL456" s="68" t="s">
        <v>93</v>
      </c>
      <c r="HWM456" s="68" t="s">
        <v>93</v>
      </c>
      <c r="HWN456" s="68" t="s">
        <v>93</v>
      </c>
      <c r="HWO456" s="68" t="s">
        <v>93</v>
      </c>
      <c r="HWP456" s="68" t="s">
        <v>93</v>
      </c>
      <c r="HWQ456" s="68" t="s">
        <v>93</v>
      </c>
      <c r="HWR456" s="68" t="s">
        <v>93</v>
      </c>
      <c r="HWS456" s="68" t="s">
        <v>93</v>
      </c>
      <c r="HWT456" s="68" t="s">
        <v>93</v>
      </c>
      <c r="HWU456" s="68" t="s">
        <v>93</v>
      </c>
      <c r="HWV456" s="68" t="s">
        <v>93</v>
      </c>
      <c r="HWW456" s="68" t="s">
        <v>93</v>
      </c>
      <c r="HWX456" s="68" t="s">
        <v>93</v>
      </c>
      <c r="HWY456" s="68" t="s">
        <v>93</v>
      </c>
      <c r="HWZ456" s="68" t="s">
        <v>93</v>
      </c>
      <c r="HXA456" s="68" t="s">
        <v>93</v>
      </c>
      <c r="HXB456" s="68" t="s">
        <v>93</v>
      </c>
      <c r="HXC456" s="68" t="s">
        <v>93</v>
      </c>
      <c r="HXD456" s="68" t="s">
        <v>93</v>
      </c>
      <c r="HXE456" s="68" t="s">
        <v>93</v>
      </c>
      <c r="HXF456" s="68" t="s">
        <v>93</v>
      </c>
      <c r="HXG456" s="68" t="s">
        <v>93</v>
      </c>
      <c r="HXH456" s="68" t="s">
        <v>93</v>
      </c>
      <c r="HXI456" s="68" t="s">
        <v>93</v>
      </c>
      <c r="HXJ456" s="68" t="s">
        <v>93</v>
      </c>
      <c r="HXK456" s="68" t="s">
        <v>93</v>
      </c>
      <c r="HXL456" s="68" t="s">
        <v>93</v>
      </c>
      <c r="HXM456" s="68" t="s">
        <v>93</v>
      </c>
      <c r="HXN456" s="68" t="s">
        <v>93</v>
      </c>
      <c r="HXO456" s="68" t="s">
        <v>93</v>
      </c>
      <c r="HXP456" s="68" t="s">
        <v>93</v>
      </c>
      <c r="HXQ456" s="68" t="s">
        <v>93</v>
      </c>
      <c r="HXR456" s="68" t="s">
        <v>93</v>
      </c>
      <c r="HXS456" s="68" t="s">
        <v>93</v>
      </c>
      <c r="HXT456" s="68" t="s">
        <v>93</v>
      </c>
      <c r="HXU456" s="68" t="s">
        <v>93</v>
      </c>
      <c r="HXV456" s="68" t="s">
        <v>93</v>
      </c>
      <c r="HXW456" s="68" t="s">
        <v>93</v>
      </c>
      <c r="HXX456" s="68" t="s">
        <v>93</v>
      </c>
      <c r="HXY456" s="68" t="s">
        <v>93</v>
      </c>
      <c r="HXZ456" s="68" t="s">
        <v>93</v>
      </c>
      <c r="HYA456" s="68" t="s">
        <v>93</v>
      </c>
      <c r="HYB456" s="68" t="s">
        <v>93</v>
      </c>
      <c r="HYC456" s="68" t="s">
        <v>93</v>
      </c>
      <c r="HYD456" s="68" t="s">
        <v>93</v>
      </c>
      <c r="HYE456" s="68" t="s">
        <v>93</v>
      </c>
      <c r="HYF456" s="68" t="s">
        <v>93</v>
      </c>
      <c r="HYG456" s="68" t="s">
        <v>93</v>
      </c>
      <c r="HYH456" s="68" t="s">
        <v>93</v>
      </c>
      <c r="HYI456" s="68" t="s">
        <v>93</v>
      </c>
      <c r="HYJ456" s="68" t="s">
        <v>93</v>
      </c>
      <c r="HYK456" s="68" t="s">
        <v>93</v>
      </c>
      <c r="HYL456" s="68" t="s">
        <v>93</v>
      </c>
      <c r="HYM456" s="68" t="s">
        <v>93</v>
      </c>
      <c r="HYN456" s="68" t="s">
        <v>93</v>
      </c>
      <c r="HYO456" s="68" t="s">
        <v>93</v>
      </c>
      <c r="HYP456" s="68" t="s">
        <v>93</v>
      </c>
      <c r="HYQ456" s="68" t="s">
        <v>93</v>
      </c>
      <c r="HYR456" s="68" t="s">
        <v>93</v>
      </c>
      <c r="HYS456" s="68" t="s">
        <v>93</v>
      </c>
      <c r="HYT456" s="68" t="s">
        <v>93</v>
      </c>
      <c r="HYU456" s="68" t="s">
        <v>93</v>
      </c>
      <c r="HYV456" s="68" t="s">
        <v>93</v>
      </c>
      <c r="HYW456" s="68" t="s">
        <v>93</v>
      </c>
      <c r="HYX456" s="68" t="s">
        <v>93</v>
      </c>
      <c r="HYY456" s="68" t="s">
        <v>93</v>
      </c>
      <c r="HYZ456" s="68" t="s">
        <v>93</v>
      </c>
      <c r="HZA456" s="68" t="s">
        <v>93</v>
      </c>
      <c r="HZB456" s="68" t="s">
        <v>93</v>
      </c>
      <c r="HZC456" s="68" t="s">
        <v>93</v>
      </c>
      <c r="HZD456" s="68" t="s">
        <v>93</v>
      </c>
      <c r="HZE456" s="68" t="s">
        <v>93</v>
      </c>
      <c r="HZF456" s="68" t="s">
        <v>93</v>
      </c>
      <c r="HZG456" s="68" t="s">
        <v>93</v>
      </c>
      <c r="HZH456" s="68" t="s">
        <v>93</v>
      </c>
      <c r="HZI456" s="68" t="s">
        <v>93</v>
      </c>
      <c r="HZJ456" s="68" t="s">
        <v>93</v>
      </c>
      <c r="HZK456" s="68" t="s">
        <v>93</v>
      </c>
      <c r="HZL456" s="68" t="s">
        <v>93</v>
      </c>
      <c r="HZM456" s="68" t="s">
        <v>93</v>
      </c>
      <c r="HZN456" s="68" t="s">
        <v>93</v>
      </c>
      <c r="HZO456" s="68" t="s">
        <v>93</v>
      </c>
      <c r="HZP456" s="68" t="s">
        <v>93</v>
      </c>
      <c r="HZQ456" s="68" t="s">
        <v>93</v>
      </c>
      <c r="HZR456" s="68" t="s">
        <v>93</v>
      </c>
      <c r="HZS456" s="68" t="s">
        <v>93</v>
      </c>
      <c r="HZT456" s="68" t="s">
        <v>93</v>
      </c>
      <c r="HZU456" s="68" t="s">
        <v>93</v>
      </c>
      <c r="HZV456" s="68" t="s">
        <v>93</v>
      </c>
      <c r="HZW456" s="68" t="s">
        <v>93</v>
      </c>
      <c r="HZX456" s="68" t="s">
        <v>93</v>
      </c>
      <c r="HZY456" s="68" t="s">
        <v>93</v>
      </c>
      <c r="HZZ456" s="68" t="s">
        <v>93</v>
      </c>
      <c r="IAA456" s="68" t="s">
        <v>93</v>
      </c>
      <c r="IAB456" s="68" t="s">
        <v>93</v>
      </c>
      <c r="IAC456" s="68" t="s">
        <v>93</v>
      </c>
      <c r="IAD456" s="68" t="s">
        <v>93</v>
      </c>
      <c r="IAE456" s="68" t="s">
        <v>93</v>
      </c>
      <c r="IAF456" s="68" t="s">
        <v>93</v>
      </c>
      <c r="IAG456" s="68" t="s">
        <v>93</v>
      </c>
      <c r="IAH456" s="68" t="s">
        <v>93</v>
      </c>
      <c r="IAI456" s="68" t="s">
        <v>93</v>
      </c>
      <c r="IAJ456" s="68" t="s">
        <v>93</v>
      </c>
      <c r="IAK456" s="68" t="s">
        <v>93</v>
      </c>
      <c r="IAL456" s="68" t="s">
        <v>93</v>
      </c>
      <c r="IAM456" s="68" t="s">
        <v>93</v>
      </c>
      <c r="IAN456" s="68" t="s">
        <v>93</v>
      </c>
      <c r="IAO456" s="68" t="s">
        <v>93</v>
      </c>
      <c r="IAP456" s="68" t="s">
        <v>93</v>
      </c>
      <c r="IAQ456" s="68" t="s">
        <v>93</v>
      </c>
      <c r="IAR456" s="68" t="s">
        <v>93</v>
      </c>
      <c r="IAS456" s="68" t="s">
        <v>93</v>
      </c>
      <c r="IAT456" s="68" t="s">
        <v>93</v>
      </c>
      <c r="IAU456" s="68" t="s">
        <v>93</v>
      </c>
      <c r="IAV456" s="68" t="s">
        <v>93</v>
      </c>
      <c r="IAW456" s="68" t="s">
        <v>93</v>
      </c>
      <c r="IAX456" s="68" t="s">
        <v>93</v>
      </c>
      <c r="IAY456" s="68" t="s">
        <v>93</v>
      </c>
      <c r="IAZ456" s="68" t="s">
        <v>93</v>
      </c>
      <c r="IBA456" s="68" t="s">
        <v>93</v>
      </c>
      <c r="IBB456" s="68" t="s">
        <v>93</v>
      </c>
      <c r="IBC456" s="68" t="s">
        <v>93</v>
      </c>
      <c r="IBD456" s="68" t="s">
        <v>93</v>
      </c>
      <c r="IBE456" s="68" t="s">
        <v>93</v>
      </c>
      <c r="IBF456" s="68" t="s">
        <v>93</v>
      </c>
      <c r="IBG456" s="68" t="s">
        <v>93</v>
      </c>
      <c r="IBH456" s="68" t="s">
        <v>93</v>
      </c>
      <c r="IBI456" s="68" t="s">
        <v>93</v>
      </c>
      <c r="IBJ456" s="68" t="s">
        <v>93</v>
      </c>
      <c r="IBK456" s="68" t="s">
        <v>93</v>
      </c>
      <c r="IBL456" s="68" t="s">
        <v>93</v>
      </c>
      <c r="IBM456" s="68" t="s">
        <v>93</v>
      </c>
      <c r="IBN456" s="68" t="s">
        <v>93</v>
      </c>
      <c r="IBO456" s="68" t="s">
        <v>93</v>
      </c>
      <c r="IBP456" s="68" t="s">
        <v>93</v>
      </c>
      <c r="IBQ456" s="68" t="s">
        <v>93</v>
      </c>
      <c r="IBR456" s="68" t="s">
        <v>93</v>
      </c>
      <c r="IBS456" s="68" t="s">
        <v>93</v>
      </c>
      <c r="IBT456" s="68" t="s">
        <v>93</v>
      </c>
      <c r="IBU456" s="68" t="s">
        <v>93</v>
      </c>
      <c r="IBV456" s="68" t="s">
        <v>93</v>
      </c>
      <c r="IBW456" s="68" t="s">
        <v>93</v>
      </c>
      <c r="IBX456" s="68" t="s">
        <v>93</v>
      </c>
      <c r="IBY456" s="68" t="s">
        <v>93</v>
      </c>
      <c r="IBZ456" s="68" t="s">
        <v>93</v>
      </c>
      <c r="ICA456" s="68" t="s">
        <v>93</v>
      </c>
      <c r="ICB456" s="68" t="s">
        <v>93</v>
      </c>
      <c r="ICC456" s="68" t="s">
        <v>93</v>
      </c>
      <c r="ICD456" s="68" t="s">
        <v>93</v>
      </c>
      <c r="ICE456" s="68" t="s">
        <v>93</v>
      </c>
      <c r="ICF456" s="68" t="s">
        <v>93</v>
      </c>
      <c r="ICG456" s="68" t="s">
        <v>93</v>
      </c>
      <c r="ICH456" s="68" t="s">
        <v>93</v>
      </c>
      <c r="ICI456" s="68" t="s">
        <v>93</v>
      </c>
      <c r="ICJ456" s="68" t="s">
        <v>93</v>
      </c>
      <c r="ICK456" s="68" t="s">
        <v>93</v>
      </c>
      <c r="ICL456" s="68" t="s">
        <v>93</v>
      </c>
      <c r="ICM456" s="68" t="s">
        <v>93</v>
      </c>
      <c r="ICN456" s="68" t="s">
        <v>93</v>
      </c>
      <c r="ICO456" s="68" t="s">
        <v>93</v>
      </c>
      <c r="ICP456" s="68" t="s">
        <v>93</v>
      </c>
      <c r="ICQ456" s="68" t="s">
        <v>93</v>
      </c>
      <c r="ICR456" s="68" t="s">
        <v>93</v>
      </c>
      <c r="ICS456" s="68" t="s">
        <v>93</v>
      </c>
      <c r="ICT456" s="68" t="s">
        <v>93</v>
      </c>
      <c r="ICU456" s="68" t="s">
        <v>93</v>
      </c>
      <c r="ICV456" s="68" t="s">
        <v>93</v>
      </c>
      <c r="ICW456" s="68" t="s">
        <v>93</v>
      </c>
      <c r="ICX456" s="68" t="s">
        <v>93</v>
      </c>
      <c r="ICY456" s="68" t="s">
        <v>93</v>
      </c>
      <c r="ICZ456" s="68" t="s">
        <v>93</v>
      </c>
      <c r="IDA456" s="68" t="s">
        <v>93</v>
      </c>
      <c r="IDB456" s="68" t="s">
        <v>93</v>
      </c>
      <c r="IDC456" s="68" t="s">
        <v>93</v>
      </c>
      <c r="IDD456" s="68" t="s">
        <v>93</v>
      </c>
      <c r="IDE456" s="68" t="s">
        <v>93</v>
      </c>
      <c r="IDF456" s="68" t="s">
        <v>93</v>
      </c>
      <c r="IDG456" s="68" t="s">
        <v>93</v>
      </c>
      <c r="IDH456" s="68" t="s">
        <v>93</v>
      </c>
      <c r="IDI456" s="68" t="s">
        <v>93</v>
      </c>
      <c r="IDJ456" s="68" t="s">
        <v>93</v>
      </c>
      <c r="IDK456" s="68" t="s">
        <v>93</v>
      </c>
      <c r="IDL456" s="68" t="s">
        <v>93</v>
      </c>
      <c r="IDM456" s="68" t="s">
        <v>93</v>
      </c>
      <c r="IDN456" s="68" t="s">
        <v>93</v>
      </c>
      <c r="IDO456" s="68" t="s">
        <v>93</v>
      </c>
      <c r="IDP456" s="68" t="s">
        <v>93</v>
      </c>
      <c r="IDQ456" s="68" t="s">
        <v>93</v>
      </c>
      <c r="IDR456" s="68" t="s">
        <v>93</v>
      </c>
      <c r="IDS456" s="68" t="s">
        <v>93</v>
      </c>
      <c r="IDT456" s="68" t="s">
        <v>93</v>
      </c>
      <c r="IDU456" s="68" t="s">
        <v>93</v>
      </c>
      <c r="IDV456" s="68" t="s">
        <v>93</v>
      </c>
      <c r="IDW456" s="68" t="s">
        <v>93</v>
      </c>
      <c r="IDX456" s="68" t="s">
        <v>93</v>
      </c>
      <c r="IDY456" s="68" t="s">
        <v>93</v>
      </c>
      <c r="IDZ456" s="68" t="s">
        <v>93</v>
      </c>
      <c r="IEA456" s="68" t="s">
        <v>93</v>
      </c>
      <c r="IEB456" s="68" t="s">
        <v>93</v>
      </c>
      <c r="IEC456" s="68" t="s">
        <v>93</v>
      </c>
      <c r="IED456" s="68" t="s">
        <v>93</v>
      </c>
      <c r="IEE456" s="68" t="s">
        <v>93</v>
      </c>
      <c r="IEF456" s="68" t="s">
        <v>93</v>
      </c>
      <c r="IEG456" s="68" t="s">
        <v>93</v>
      </c>
      <c r="IEH456" s="68" t="s">
        <v>93</v>
      </c>
      <c r="IEI456" s="68" t="s">
        <v>93</v>
      </c>
      <c r="IEJ456" s="68" t="s">
        <v>93</v>
      </c>
      <c r="IEK456" s="68" t="s">
        <v>93</v>
      </c>
      <c r="IEL456" s="68" t="s">
        <v>93</v>
      </c>
      <c r="IEM456" s="68" t="s">
        <v>93</v>
      </c>
      <c r="IEN456" s="68" t="s">
        <v>93</v>
      </c>
      <c r="IEO456" s="68" t="s">
        <v>93</v>
      </c>
      <c r="IEP456" s="68" t="s">
        <v>93</v>
      </c>
      <c r="IEQ456" s="68" t="s">
        <v>93</v>
      </c>
      <c r="IER456" s="68" t="s">
        <v>93</v>
      </c>
      <c r="IES456" s="68" t="s">
        <v>93</v>
      </c>
      <c r="IET456" s="68" t="s">
        <v>93</v>
      </c>
      <c r="IEU456" s="68" t="s">
        <v>93</v>
      </c>
      <c r="IEV456" s="68" t="s">
        <v>93</v>
      </c>
      <c r="IEW456" s="68" t="s">
        <v>93</v>
      </c>
      <c r="IEX456" s="68" t="s">
        <v>93</v>
      </c>
      <c r="IEY456" s="68" t="s">
        <v>93</v>
      </c>
      <c r="IEZ456" s="68" t="s">
        <v>93</v>
      </c>
      <c r="IFA456" s="68" t="s">
        <v>93</v>
      </c>
      <c r="IFB456" s="68" t="s">
        <v>93</v>
      </c>
      <c r="IFC456" s="68" t="s">
        <v>93</v>
      </c>
      <c r="IFD456" s="68" t="s">
        <v>93</v>
      </c>
      <c r="IFE456" s="68" t="s">
        <v>93</v>
      </c>
      <c r="IFF456" s="68" t="s">
        <v>93</v>
      </c>
      <c r="IFG456" s="68" t="s">
        <v>93</v>
      </c>
      <c r="IFH456" s="68" t="s">
        <v>93</v>
      </c>
      <c r="IFI456" s="68" t="s">
        <v>93</v>
      </c>
      <c r="IFJ456" s="68" t="s">
        <v>93</v>
      </c>
      <c r="IFK456" s="68" t="s">
        <v>93</v>
      </c>
      <c r="IFL456" s="68" t="s">
        <v>93</v>
      </c>
      <c r="IFM456" s="68" t="s">
        <v>93</v>
      </c>
      <c r="IFN456" s="68" t="s">
        <v>93</v>
      </c>
      <c r="IFO456" s="68" t="s">
        <v>93</v>
      </c>
      <c r="IFP456" s="68" t="s">
        <v>93</v>
      </c>
      <c r="IFQ456" s="68" t="s">
        <v>93</v>
      </c>
      <c r="IFR456" s="68" t="s">
        <v>93</v>
      </c>
      <c r="IFS456" s="68" t="s">
        <v>93</v>
      </c>
      <c r="IFT456" s="68" t="s">
        <v>93</v>
      </c>
      <c r="IFU456" s="68" t="s">
        <v>93</v>
      </c>
      <c r="IFV456" s="68" t="s">
        <v>93</v>
      </c>
      <c r="IFW456" s="68" t="s">
        <v>93</v>
      </c>
      <c r="IFX456" s="68" t="s">
        <v>93</v>
      </c>
      <c r="IFY456" s="68" t="s">
        <v>93</v>
      </c>
      <c r="IFZ456" s="68" t="s">
        <v>93</v>
      </c>
      <c r="IGA456" s="68" t="s">
        <v>93</v>
      </c>
      <c r="IGB456" s="68" t="s">
        <v>93</v>
      </c>
      <c r="IGC456" s="68" t="s">
        <v>93</v>
      </c>
      <c r="IGD456" s="68" t="s">
        <v>93</v>
      </c>
      <c r="IGE456" s="68" t="s">
        <v>93</v>
      </c>
      <c r="IGF456" s="68" t="s">
        <v>93</v>
      </c>
      <c r="IGG456" s="68" t="s">
        <v>93</v>
      </c>
      <c r="IGH456" s="68" t="s">
        <v>93</v>
      </c>
      <c r="IGI456" s="68" t="s">
        <v>93</v>
      </c>
      <c r="IGJ456" s="68" t="s">
        <v>93</v>
      </c>
      <c r="IGK456" s="68" t="s">
        <v>93</v>
      </c>
      <c r="IGL456" s="68" t="s">
        <v>93</v>
      </c>
      <c r="IGM456" s="68" t="s">
        <v>93</v>
      </c>
      <c r="IGN456" s="68" t="s">
        <v>93</v>
      </c>
      <c r="IGO456" s="68" t="s">
        <v>93</v>
      </c>
      <c r="IGP456" s="68" t="s">
        <v>93</v>
      </c>
      <c r="IGQ456" s="68" t="s">
        <v>93</v>
      </c>
      <c r="IGR456" s="68" t="s">
        <v>93</v>
      </c>
      <c r="IGS456" s="68" t="s">
        <v>93</v>
      </c>
      <c r="IGT456" s="68" t="s">
        <v>93</v>
      </c>
      <c r="IGU456" s="68" t="s">
        <v>93</v>
      </c>
      <c r="IGV456" s="68" t="s">
        <v>93</v>
      </c>
      <c r="IGW456" s="68" t="s">
        <v>93</v>
      </c>
      <c r="IGX456" s="68" t="s">
        <v>93</v>
      </c>
      <c r="IGY456" s="68" t="s">
        <v>93</v>
      </c>
      <c r="IGZ456" s="68" t="s">
        <v>93</v>
      </c>
      <c r="IHA456" s="68" t="s">
        <v>93</v>
      </c>
      <c r="IHB456" s="68" t="s">
        <v>93</v>
      </c>
      <c r="IHC456" s="68" t="s">
        <v>93</v>
      </c>
      <c r="IHD456" s="68" t="s">
        <v>93</v>
      </c>
      <c r="IHE456" s="68" t="s">
        <v>93</v>
      </c>
      <c r="IHF456" s="68" t="s">
        <v>93</v>
      </c>
      <c r="IHG456" s="68" t="s">
        <v>93</v>
      </c>
      <c r="IHH456" s="68" t="s">
        <v>93</v>
      </c>
      <c r="IHI456" s="68" t="s">
        <v>93</v>
      </c>
      <c r="IHJ456" s="68" t="s">
        <v>93</v>
      </c>
      <c r="IHK456" s="68" t="s">
        <v>93</v>
      </c>
      <c r="IHL456" s="68" t="s">
        <v>93</v>
      </c>
      <c r="IHM456" s="68" t="s">
        <v>93</v>
      </c>
      <c r="IHN456" s="68" t="s">
        <v>93</v>
      </c>
      <c r="IHO456" s="68" t="s">
        <v>93</v>
      </c>
      <c r="IHP456" s="68" t="s">
        <v>93</v>
      </c>
      <c r="IHQ456" s="68" t="s">
        <v>93</v>
      </c>
      <c r="IHR456" s="68" t="s">
        <v>93</v>
      </c>
      <c r="IHS456" s="68" t="s">
        <v>93</v>
      </c>
      <c r="IHT456" s="68" t="s">
        <v>93</v>
      </c>
      <c r="IHU456" s="68" t="s">
        <v>93</v>
      </c>
      <c r="IHV456" s="68" t="s">
        <v>93</v>
      </c>
      <c r="IHW456" s="68" t="s">
        <v>93</v>
      </c>
      <c r="IHX456" s="68" t="s">
        <v>93</v>
      </c>
      <c r="IHY456" s="68" t="s">
        <v>93</v>
      </c>
      <c r="IHZ456" s="68" t="s">
        <v>93</v>
      </c>
      <c r="IIA456" s="68" t="s">
        <v>93</v>
      </c>
      <c r="IIB456" s="68" t="s">
        <v>93</v>
      </c>
      <c r="IIC456" s="68" t="s">
        <v>93</v>
      </c>
      <c r="IID456" s="68" t="s">
        <v>93</v>
      </c>
      <c r="IIE456" s="68" t="s">
        <v>93</v>
      </c>
      <c r="IIF456" s="68" t="s">
        <v>93</v>
      </c>
      <c r="IIG456" s="68" t="s">
        <v>93</v>
      </c>
      <c r="IIH456" s="68" t="s">
        <v>93</v>
      </c>
      <c r="III456" s="68" t="s">
        <v>93</v>
      </c>
      <c r="IIJ456" s="68" t="s">
        <v>93</v>
      </c>
      <c r="IIK456" s="68" t="s">
        <v>93</v>
      </c>
      <c r="IIL456" s="68" t="s">
        <v>93</v>
      </c>
      <c r="IIM456" s="68" t="s">
        <v>93</v>
      </c>
      <c r="IIN456" s="68" t="s">
        <v>93</v>
      </c>
      <c r="IIO456" s="68" t="s">
        <v>93</v>
      </c>
      <c r="IIP456" s="68" t="s">
        <v>93</v>
      </c>
      <c r="IIQ456" s="68" t="s">
        <v>93</v>
      </c>
      <c r="IIR456" s="68" t="s">
        <v>93</v>
      </c>
      <c r="IIS456" s="68" t="s">
        <v>93</v>
      </c>
      <c r="IIT456" s="68" t="s">
        <v>93</v>
      </c>
      <c r="IIU456" s="68" t="s">
        <v>93</v>
      </c>
      <c r="IIV456" s="68" t="s">
        <v>93</v>
      </c>
      <c r="IIW456" s="68" t="s">
        <v>93</v>
      </c>
      <c r="IIX456" s="68" t="s">
        <v>93</v>
      </c>
      <c r="IIY456" s="68" t="s">
        <v>93</v>
      </c>
      <c r="IIZ456" s="68" t="s">
        <v>93</v>
      </c>
      <c r="IJA456" s="68" t="s">
        <v>93</v>
      </c>
      <c r="IJB456" s="68" t="s">
        <v>93</v>
      </c>
      <c r="IJC456" s="68" t="s">
        <v>93</v>
      </c>
      <c r="IJD456" s="68" t="s">
        <v>93</v>
      </c>
      <c r="IJE456" s="68" t="s">
        <v>93</v>
      </c>
      <c r="IJF456" s="68" t="s">
        <v>93</v>
      </c>
      <c r="IJG456" s="68" t="s">
        <v>93</v>
      </c>
      <c r="IJH456" s="68" t="s">
        <v>93</v>
      </c>
      <c r="IJI456" s="68" t="s">
        <v>93</v>
      </c>
      <c r="IJJ456" s="68" t="s">
        <v>93</v>
      </c>
      <c r="IJK456" s="68" t="s">
        <v>93</v>
      </c>
      <c r="IJL456" s="68" t="s">
        <v>93</v>
      </c>
      <c r="IJM456" s="68" t="s">
        <v>93</v>
      </c>
      <c r="IJN456" s="68" t="s">
        <v>93</v>
      </c>
      <c r="IJO456" s="68" t="s">
        <v>93</v>
      </c>
      <c r="IJP456" s="68" t="s">
        <v>93</v>
      </c>
      <c r="IJQ456" s="68" t="s">
        <v>93</v>
      </c>
      <c r="IJR456" s="68" t="s">
        <v>93</v>
      </c>
      <c r="IJS456" s="68" t="s">
        <v>93</v>
      </c>
      <c r="IJT456" s="68" t="s">
        <v>93</v>
      </c>
      <c r="IJU456" s="68" t="s">
        <v>93</v>
      </c>
      <c r="IJV456" s="68" t="s">
        <v>93</v>
      </c>
      <c r="IJW456" s="68" t="s">
        <v>93</v>
      </c>
      <c r="IJX456" s="68" t="s">
        <v>93</v>
      </c>
      <c r="IJY456" s="68" t="s">
        <v>93</v>
      </c>
      <c r="IJZ456" s="68" t="s">
        <v>93</v>
      </c>
      <c r="IKA456" s="68" t="s">
        <v>93</v>
      </c>
      <c r="IKB456" s="68" t="s">
        <v>93</v>
      </c>
      <c r="IKC456" s="68" t="s">
        <v>93</v>
      </c>
      <c r="IKD456" s="68" t="s">
        <v>93</v>
      </c>
      <c r="IKE456" s="68" t="s">
        <v>93</v>
      </c>
      <c r="IKF456" s="68" t="s">
        <v>93</v>
      </c>
      <c r="IKG456" s="68" t="s">
        <v>93</v>
      </c>
      <c r="IKH456" s="68" t="s">
        <v>93</v>
      </c>
      <c r="IKI456" s="68" t="s">
        <v>93</v>
      </c>
      <c r="IKJ456" s="68" t="s">
        <v>93</v>
      </c>
      <c r="IKK456" s="68" t="s">
        <v>93</v>
      </c>
      <c r="IKL456" s="68" t="s">
        <v>93</v>
      </c>
      <c r="IKM456" s="68" t="s">
        <v>93</v>
      </c>
      <c r="IKN456" s="68" t="s">
        <v>93</v>
      </c>
      <c r="IKO456" s="68" t="s">
        <v>93</v>
      </c>
      <c r="IKP456" s="68" t="s">
        <v>93</v>
      </c>
      <c r="IKQ456" s="68" t="s">
        <v>93</v>
      </c>
      <c r="IKR456" s="68" t="s">
        <v>93</v>
      </c>
      <c r="IKS456" s="68" t="s">
        <v>93</v>
      </c>
      <c r="IKT456" s="68" t="s">
        <v>93</v>
      </c>
      <c r="IKU456" s="68" t="s">
        <v>93</v>
      </c>
      <c r="IKV456" s="68" t="s">
        <v>93</v>
      </c>
      <c r="IKW456" s="68" t="s">
        <v>93</v>
      </c>
      <c r="IKX456" s="68" t="s">
        <v>93</v>
      </c>
      <c r="IKY456" s="68" t="s">
        <v>93</v>
      </c>
      <c r="IKZ456" s="68" t="s">
        <v>93</v>
      </c>
      <c r="ILA456" s="68" t="s">
        <v>93</v>
      </c>
      <c r="ILB456" s="68" t="s">
        <v>93</v>
      </c>
      <c r="ILC456" s="68" t="s">
        <v>93</v>
      </c>
      <c r="ILD456" s="68" t="s">
        <v>93</v>
      </c>
      <c r="ILE456" s="68" t="s">
        <v>93</v>
      </c>
      <c r="ILF456" s="68" t="s">
        <v>93</v>
      </c>
      <c r="ILG456" s="68" t="s">
        <v>93</v>
      </c>
      <c r="ILH456" s="68" t="s">
        <v>93</v>
      </c>
      <c r="ILI456" s="68" t="s">
        <v>93</v>
      </c>
      <c r="ILJ456" s="68" t="s">
        <v>93</v>
      </c>
      <c r="ILK456" s="68" t="s">
        <v>93</v>
      </c>
      <c r="ILL456" s="68" t="s">
        <v>93</v>
      </c>
      <c r="ILM456" s="68" t="s">
        <v>93</v>
      </c>
      <c r="ILN456" s="68" t="s">
        <v>93</v>
      </c>
      <c r="ILO456" s="68" t="s">
        <v>93</v>
      </c>
      <c r="ILP456" s="68" t="s">
        <v>93</v>
      </c>
      <c r="ILQ456" s="68" t="s">
        <v>93</v>
      </c>
      <c r="ILR456" s="68" t="s">
        <v>93</v>
      </c>
      <c r="ILS456" s="68" t="s">
        <v>93</v>
      </c>
      <c r="ILT456" s="68" t="s">
        <v>93</v>
      </c>
      <c r="ILU456" s="68" t="s">
        <v>93</v>
      </c>
      <c r="ILV456" s="68" t="s">
        <v>93</v>
      </c>
      <c r="ILW456" s="68" t="s">
        <v>93</v>
      </c>
      <c r="ILX456" s="68" t="s">
        <v>93</v>
      </c>
      <c r="ILY456" s="68" t="s">
        <v>93</v>
      </c>
      <c r="ILZ456" s="68" t="s">
        <v>93</v>
      </c>
      <c r="IMA456" s="68" t="s">
        <v>93</v>
      </c>
      <c r="IMB456" s="68" t="s">
        <v>93</v>
      </c>
      <c r="IMC456" s="68" t="s">
        <v>93</v>
      </c>
      <c r="IMD456" s="68" t="s">
        <v>93</v>
      </c>
      <c r="IME456" s="68" t="s">
        <v>93</v>
      </c>
      <c r="IMF456" s="68" t="s">
        <v>93</v>
      </c>
      <c r="IMG456" s="68" t="s">
        <v>93</v>
      </c>
      <c r="IMH456" s="68" t="s">
        <v>93</v>
      </c>
      <c r="IMI456" s="68" t="s">
        <v>93</v>
      </c>
      <c r="IMJ456" s="68" t="s">
        <v>93</v>
      </c>
      <c r="IMK456" s="68" t="s">
        <v>93</v>
      </c>
      <c r="IML456" s="68" t="s">
        <v>93</v>
      </c>
      <c r="IMM456" s="68" t="s">
        <v>93</v>
      </c>
      <c r="IMN456" s="68" t="s">
        <v>93</v>
      </c>
      <c r="IMO456" s="68" t="s">
        <v>93</v>
      </c>
      <c r="IMP456" s="68" t="s">
        <v>93</v>
      </c>
      <c r="IMQ456" s="68" t="s">
        <v>93</v>
      </c>
      <c r="IMR456" s="68" t="s">
        <v>93</v>
      </c>
      <c r="IMS456" s="68" t="s">
        <v>93</v>
      </c>
      <c r="IMT456" s="68" t="s">
        <v>93</v>
      </c>
      <c r="IMU456" s="68" t="s">
        <v>93</v>
      </c>
      <c r="IMV456" s="68" t="s">
        <v>93</v>
      </c>
      <c r="IMW456" s="68" t="s">
        <v>93</v>
      </c>
      <c r="IMX456" s="68" t="s">
        <v>93</v>
      </c>
      <c r="IMY456" s="68" t="s">
        <v>93</v>
      </c>
      <c r="IMZ456" s="68" t="s">
        <v>93</v>
      </c>
      <c r="INA456" s="68" t="s">
        <v>93</v>
      </c>
      <c r="INB456" s="68" t="s">
        <v>93</v>
      </c>
      <c r="INC456" s="68" t="s">
        <v>93</v>
      </c>
      <c r="IND456" s="68" t="s">
        <v>93</v>
      </c>
      <c r="INE456" s="68" t="s">
        <v>93</v>
      </c>
      <c r="INF456" s="68" t="s">
        <v>93</v>
      </c>
      <c r="ING456" s="68" t="s">
        <v>93</v>
      </c>
      <c r="INH456" s="68" t="s">
        <v>93</v>
      </c>
      <c r="INI456" s="68" t="s">
        <v>93</v>
      </c>
      <c r="INJ456" s="68" t="s">
        <v>93</v>
      </c>
      <c r="INK456" s="68" t="s">
        <v>93</v>
      </c>
      <c r="INL456" s="68" t="s">
        <v>93</v>
      </c>
      <c r="INM456" s="68" t="s">
        <v>93</v>
      </c>
      <c r="INN456" s="68" t="s">
        <v>93</v>
      </c>
      <c r="INO456" s="68" t="s">
        <v>93</v>
      </c>
      <c r="INP456" s="68" t="s">
        <v>93</v>
      </c>
      <c r="INQ456" s="68" t="s">
        <v>93</v>
      </c>
      <c r="INR456" s="68" t="s">
        <v>93</v>
      </c>
      <c r="INS456" s="68" t="s">
        <v>93</v>
      </c>
      <c r="INT456" s="68" t="s">
        <v>93</v>
      </c>
      <c r="INU456" s="68" t="s">
        <v>93</v>
      </c>
      <c r="INV456" s="68" t="s">
        <v>93</v>
      </c>
      <c r="INW456" s="68" t="s">
        <v>93</v>
      </c>
      <c r="INX456" s="68" t="s">
        <v>93</v>
      </c>
      <c r="INY456" s="68" t="s">
        <v>93</v>
      </c>
      <c r="INZ456" s="68" t="s">
        <v>93</v>
      </c>
      <c r="IOA456" s="68" t="s">
        <v>93</v>
      </c>
      <c r="IOB456" s="68" t="s">
        <v>93</v>
      </c>
      <c r="IOC456" s="68" t="s">
        <v>93</v>
      </c>
      <c r="IOD456" s="68" t="s">
        <v>93</v>
      </c>
      <c r="IOE456" s="68" t="s">
        <v>93</v>
      </c>
      <c r="IOF456" s="68" t="s">
        <v>93</v>
      </c>
      <c r="IOG456" s="68" t="s">
        <v>93</v>
      </c>
      <c r="IOH456" s="68" t="s">
        <v>93</v>
      </c>
      <c r="IOI456" s="68" t="s">
        <v>93</v>
      </c>
      <c r="IOJ456" s="68" t="s">
        <v>93</v>
      </c>
      <c r="IOK456" s="68" t="s">
        <v>93</v>
      </c>
      <c r="IOL456" s="68" t="s">
        <v>93</v>
      </c>
      <c r="IOM456" s="68" t="s">
        <v>93</v>
      </c>
      <c r="ION456" s="68" t="s">
        <v>93</v>
      </c>
      <c r="IOO456" s="68" t="s">
        <v>93</v>
      </c>
      <c r="IOP456" s="68" t="s">
        <v>93</v>
      </c>
      <c r="IOQ456" s="68" t="s">
        <v>93</v>
      </c>
      <c r="IOR456" s="68" t="s">
        <v>93</v>
      </c>
      <c r="IOS456" s="68" t="s">
        <v>93</v>
      </c>
      <c r="IOT456" s="68" t="s">
        <v>93</v>
      </c>
      <c r="IOU456" s="68" t="s">
        <v>93</v>
      </c>
      <c r="IOV456" s="68" t="s">
        <v>93</v>
      </c>
      <c r="IOW456" s="68" t="s">
        <v>93</v>
      </c>
      <c r="IOX456" s="68" t="s">
        <v>93</v>
      </c>
      <c r="IOY456" s="68" t="s">
        <v>93</v>
      </c>
      <c r="IOZ456" s="68" t="s">
        <v>93</v>
      </c>
      <c r="IPA456" s="68" t="s">
        <v>93</v>
      </c>
      <c r="IPB456" s="68" t="s">
        <v>93</v>
      </c>
      <c r="IPC456" s="68" t="s">
        <v>93</v>
      </c>
      <c r="IPD456" s="68" t="s">
        <v>93</v>
      </c>
      <c r="IPE456" s="68" t="s">
        <v>93</v>
      </c>
      <c r="IPF456" s="68" t="s">
        <v>93</v>
      </c>
      <c r="IPG456" s="68" t="s">
        <v>93</v>
      </c>
      <c r="IPH456" s="68" t="s">
        <v>93</v>
      </c>
      <c r="IPI456" s="68" t="s">
        <v>93</v>
      </c>
      <c r="IPJ456" s="68" t="s">
        <v>93</v>
      </c>
      <c r="IPK456" s="68" t="s">
        <v>93</v>
      </c>
      <c r="IPL456" s="68" t="s">
        <v>93</v>
      </c>
      <c r="IPM456" s="68" t="s">
        <v>93</v>
      </c>
      <c r="IPN456" s="68" t="s">
        <v>93</v>
      </c>
      <c r="IPO456" s="68" t="s">
        <v>93</v>
      </c>
      <c r="IPP456" s="68" t="s">
        <v>93</v>
      </c>
      <c r="IPQ456" s="68" t="s">
        <v>93</v>
      </c>
      <c r="IPR456" s="68" t="s">
        <v>93</v>
      </c>
      <c r="IPS456" s="68" t="s">
        <v>93</v>
      </c>
      <c r="IPT456" s="68" t="s">
        <v>93</v>
      </c>
      <c r="IPU456" s="68" t="s">
        <v>93</v>
      </c>
      <c r="IPV456" s="68" t="s">
        <v>93</v>
      </c>
      <c r="IPW456" s="68" t="s">
        <v>93</v>
      </c>
      <c r="IPX456" s="68" t="s">
        <v>93</v>
      </c>
      <c r="IPY456" s="68" t="s">
        <v>93</v>
      </c>
      <c r="IPZ456" s="68" t="s">
        <v>93</v>
      </c>
      <c r="IQA456" s="68" t="s">
        <v>93</v>
      </c>
      <c r="IQB456" s="68" t="s">
        <v>93</v>
      </c>
      <c r="IQC456" s="68" t="s">
        <v>93</v>
      </c>
      <c r="IQD456" s="68" t="s">
        <v>93</v>
      </c>
      <c r="IQE456" s="68" t="s">
        <v>93</v>
      </c>
      <c r="IQF456" s="68" t="s">
        <v>93</v>
      </c>
      <c r="IQG456" s="68" t="s">
        <v>93</v>
      </c>
      <c r="IQH456" s="68" t="s">
        <v>93</v>
      </c>
      <c r="IQI456" s="68" t="s">
        <v>93</v>
      </c>
      <c r="IQJ456" s="68" t="s">
        <v>93</v>
      </c>
      <c r="IQK456" s="68" t="s">
        <v>93</v>
      </c>
      <c r="IQL456" s="68" t="s">
        <v>93</v>
      </c>
      <c r="IQM456" s="68" t="s">
        <v>93</v>
      </c>
      <c r="IQN456" s="68" t="s">
        <v>93</v>
      </c>
      <c r="IQO456" s="68" t="s">
        <v>93</v>
      </c>
      <c r="IQP456" s="68" t="s">
        <v>93</v>
      </c>
      <c r="IQQ456" s="68" t="s">
        <v>93</v>
      </c>
      <c r="IQR456" s="68" t="s">
        <v>93</v>
      </c>
      <c r="IQS456" s="68" t="s">
        <v>93</v>
      </c>
      <c r="IQT456" s="68" t="s">
        <v>93</v>
      </c>
      <c r="IQU456" s="68" t="s">
        <v>93</v>
      </c>
      <c r="IQV456" s="68" t="s">
        <v>93</v>
      </c>
      <c r="IQW456" s="68" t="s">
        <v>93</v>
      </c>
      <c r="IQX456" s="68" t="s">
        <v>93</v>
      </c>
      <c r="IQY456" s="68" t="s">
        <v>93</v>
      </c>
      <c r="IQZ456" s="68" t="s">
        <v>93</v>
      </c>
      <c r="IRA456" s="68" t="s">
        <v>93</v>
      </c>
      <c r="IRB456" s="68" t="s">
        <v>93</v>
      </c>
      <c r="IRC456" s="68" t="s">
        <v>93</v>
      </c>
      <c r="IRD456" s="68" t="s">
        <v>93</v>
      </c>
      <c r="IRE456" s="68" t="s">
        <v>93</v>
      </c>
      <c r="IRF456" s="68" t="s">
        <v>93</v>
      </c>
      <c r="IRG456" s="68" t="s">
        <v>93</v>
      </c>
      <c r="IRH456" s="68" t="s">
        <v>93</v>
      </c>
      <c r="IRI456" s="68" t="s">
        <v>93</v>
      </c>
      <c r="IRJ456" s="68" t="s">
        <v>93</v>
      </c>
      <c r="IRK456" s="68" t="s">
        <v>93</v>
      </c>
      <c r="IRL456" s="68" t="s">
        <v>93</v>
      </c>
      <c r="IRM456" s="68" t="s">
        <v>93</v>
      </c>
      <c r="IRN456" s="68" t="s">
        <v>93</v>
      </c>
      <c r="IRO456" s="68" t="s">
        <v>93</v>
      </c>
      <c r="IRP456" s="68" t="s">
        <v>93</v>
      </c>
      <c r="IRQ456" s="68" t="s">
        <v>93</v>
      </c>
      <c r="IRR456" s="68" t="s">
        <v>93</v>
      </c>
      <c r="IRS456" s="68" t="s">
        <v>93</v>
      </c>
      <c r="IRT456" s="68" t="s">
        <v>93</v>
      </c>
      <c r="IRU456" s="68" t="s">
        <v>93</v>
      </c>
      <c r="IRV456" s="68" t="s">
        <v>93</v>
      </c>
      <c r="IRW456" s="68" t="s">
        <v>93</v>
      </c>
      <c r="IRX456" s="68" t="s">
        <v>93</v>
      </c>
      <c r="IRY456" s="68" t="s">
        <v>93</v>
      </c>
      <c r="IRZ456" s="68" t="s">
        <v>93</v>
      </c>
      <c r="ISA456" s="68" t="s">
        <v>93</v>
      </c>
      <c r="ISB456" s="68" t="s">
        <v>93</v>
      </c>
      <c r="ISC456" s="68" t="s">
        <v>93</v>
      </c>
      <c r="ISD456" s="68" t="s">
        <v>93</v>
      </c>
      <c r="ISE456" s="68" t="s">
        <v>93</v>
      </c>
      <c r="ISF456" s="68" t="s">
        <v>93</v>
      </c>
      <c r="ISG456" s="68" t="s">
        <v>93</v>
      </c>
      <c r="ISH456" s="68" t="s">
        <v>93</v>
      </c>
      <c r="ISI456" s="68" t="s">
        <v>93</v>
      </c>
      <c r="ISJ456" s="68" t="s">
        <v>93</v>
      </c>
      <c r="ISK456" s="68" t="s">
        <v>93</v>
      </c>
      <c r="ISL456" s="68" t="s">
        <v>93</v>
      </c>
      <c r="ISM456" s="68" t="s">
        <v>93</v>
      </c>
      <c r="ISN456" s="68" t="s">
        <v>93</v>
      </c>
      <c r="ISO456" s="68" t="s">
        <v>93</v>
      </c>
      <c r="ISP456" s="68" t="s">
        <v>93</v>
      </c>
      <c r="ISQ456" s="68" t="s">
        <v>93</v>
      </c>
      <c r="ISR456" s="68" t="s">
        <v>93</v>
      </c>
      <c r="ISS456" s="68" t="s">
        <v>93</v>
      </c>
      <c r="IST456" s="68" t="s">
        <v>93</v>
      </c>
      <c r="ISU456" s="68" t="s">
        <v>93</v>
      </c>
      <c r="ISV456" s="68" t="s">
        <v>93</v>
      </c>
      <c r="ISW456" s="68" t="s">
        <v>93</v>
      </c>
      <c r="ISX456" s="68" t="s">
        <v>93</v>
      </c>
      <c r="ISY456" s="68" t="s">
        <v>93</v>
      </c>
      <c r="ISZ456" s="68" t="s">
        <v>93</v>
      </c>
      <c r="ITA456" s="68" t="s">
        <v>93</v>
      </c>
      <c r="ITB456" s="68" t="s">
        <v>93</v>
      </c>
      <c r="ITC456" s="68" t="s">
        <v>93</v>
      </c>
      <c r="ITD456" s="68" t="s">
        <v>93</v>
      </c>
      <c r="ITE456" s="68" t="s">
        <v>93</v>
      </c>
      <c r="ITF456" s="68" t="s">
        <v>93</v>
      </c>
      <c r="ITG456" s="68" t="s">
        <v>93</v>
      </c>
      <c r="ITH456" s="68" t="s">
        <v>93</v>
      </c>
      <c r="ITI456" s="68" t="s">
        <v>93</v>
      </c>
      <c r="ITJ456" s="68" t="s">
        <v>93</v>
      </c>
      <c r="ITK456" s="68" t="s">
        <v>93</v>
      </c>
      <c r="ITL456" s="68" t="s">
        <v>93</v>
      </c>
      <c r="ITM456" s="68" t="s">
        <v>93</v>
      </c>
      <c r="ITN456" s="68" t="s">
        <v>93</v>
      </c>
      <c r="ITO456" s="68" t="s">
        <v>93</v>
      </c>
      <c r="ITP456" s="68" t="s">
        <v>93</v>
      </c>
      <c r="ITQ456" s="68" t="s">
        <v>93</v>
      </c>
      <c r="ITR456" s="68" t="s">
        <v>93</v>
      </c>
      <c r="ITS456" s="68" t="s">
        <v>93</v>
      </c>
      <c r="ITT456" s="68" t="s">
        <v>93</v>
      </c>
      <c r="ITU456" s="68" t="s">
        <v>93</v>
      </c>
      <c r="ITV456" s="68" t="s">
        <v>93</v>
      </c>
      <c r="ITW456" s="68" t="s">
        <v>93</v>
      </c>
      <c r="ITX456" s="68" t="s">
        <v>93</v>
      </c>
      <c r="ITY456" s="68" t="s">
        <v>93</v>
      </c>
      <c r="ITZ456" s="68" t="s">
        <v>93</v>
      </c>
      <c r="IUA456" s="68" t="s">
        <v>93</v>
      </c>
      <c r="IUB456" s="68" t="s">
        <v>93</v>
      </c>
      <c r="IUC456" s="68" t="s">
        <v>93</v>
      </c>
      <c r="IUD456" s="68" t="s">
        <v>93</v>
      </c>
      <c r="IUE456" s="68" t="s">
        <v>93</v>
      </c>
      <c r="IUF456" s="68" t="s">
        <v>93</v>
      </c>
      <c r="IUG456" s="68" t="s">
        <v>93</v>
      </c>
      <c r="IUH456" s="68" t="s">
        <v>93</v>
      </c>
      <c r="IUI456" s="68" t="s">
        <v>93</v>
      </c>
      <c r="IUJ456" s="68" t="s">
        <v>93</v>
      </c>
      <c r="IUK456" s="68" t="s">
        <v>93</v>
      </c>
      <c r="IUL456" s="68" t="s">
        <v>93</v>
      </c>
      <c r="IUM456" s="68" t="s">
        <v>93</v>
      </c>
      <c r="IUN456" s="68" t="s">
        <v>93</v>
      </c>
      <c r="IUO456" s="68" t="s">
        <v>93</v>
      </c>
      <c r="IUP456" s="68" t="s">
        <v>93</v>
      </c>
      <c r="IUQ456" s="68" t="s">
        <v>93</v>
      </c>
      <c r="IUR456" s="68" t="s">
        <v>93</v>
      </c>
      <c r="IUS456" s="68" t="s">
        <v>93</v>
      </c>
      <c r="IUT456" s="68" t="s">
        <v>93</v>
      </c>
      <c r="IUU456" s="68" t="s">
        <v>93</v>
      </c>
      <c r="IUV456" s="68" t="s">
        <v>93</v>
      </c>
      <c r="IUW456" s="68" t="s">
        <v>93</v>
      </c>
      <c r="IUX456" s="68" t="s">
        <v>93</v>
      </c>
      <c r="IUY456" s="68" t="s">
        <v>93</v>
      </c>
      <c r="IUZ456" s="68" t="s">
        <v>93</v>
      </c>
      <c r="IVA456" s="68" t="s">
        <v>93</v>
      </c>
      <c r="IVB456" s="68" t="s">
        <v>93</v>
      </c>
      <c r="IVC456" s="68" t="s">
        <v>93</v>
      </c>
      <c r="IVD456" s="68" t="s">
        <v>93</v>
      </c>
      <c r="IVE456" s="68" t="s">
        <v>93</v>
      </c>
      <c r="IVF456" s="68" t="s">
        <v>93</v>
      </c>
      <c r="IVG456" s="68" t="s">
        <v>93</v>
      </c>
      <c r="IVH456" s="68" t="s">
        <v>93</v>
      </c>
      <c r="IVI456" s="68" t="s">
        <v>93</v>
      </c>
      <c r="IVJ456" s="68" t="s">
        <v>93</v>
      </c>
      <c r="IVK456" s="68" t="s">
        <v>93</v>
      </c>
      <c r="IVL456" s="68" t="s">
        <v>93</v>
      </c>
      <c r="IVM456" s="68" t="s">
        <v>93</v>
      </c>
      <c r="IVN456" s="68" t="s">
        <v>93</v>
      </c>
      <c r="IVO456" s="68" t="s">
        <v>93</v>
      </c>
      <c r="IVP456" s="68" t="s">
        <v>93</v>
      </c>
      <c r="IVQ456" s="68" t="s">
        <v>93</v>
      </c>
      <c r="IVR456" s="68" t="s">
        <v>93</v>
      </c>
      <c r="IVS456" s="68" t="s">
        <v>93</v>
      </c>
      <c r="IVT456" s="68" t="s">
        <v>93</v>
      </c>
      <c r="IVU456" s="68" t="s">
        <v>93</v>
      </c>
      <c r="IVV456" s="68" t="s">
        <v>93</v>
      </c>
      <c r="IVW456" s="68" t="s">
        <v>93</v>
      </c>
      <c r="IVX456" s="68" t="s">
        <v>93</v>
      </c>
      <c r="IVY456" s="68" t="s">
        <v>93</v>
      </c>
      <c r="IVZ456" s="68" t="s">
        <v>93</v>
      </c>
      <c r="IWA456" s="68" t="s">
        <v>93</v>
      </c>
      <c r="IWB456" s="68" t="s">
        <v>93</v>
      </c>
      <c r="IWC456" s="68" t="s">
        <v>93</v>
      </c>
      <c r="IWD456" s="68" t="s">
        <v>93</v>
      </c>
      <c r="IWE456" s="68" t="s">
        <v>93</v>
      </c>
      <c r="IWF456" s="68" t="s">
        <v>93</v>
      </c>
      <c r="IWG456" s="68" t="s">
        <v>93</v>
      </c>
      <c r="IWH456" s="68" t="s">
        <v>93</v>
      </c>
      <c r="IWI456" s="68" t="s">
        <v>93</v>
      </c>
      <c r="IWJ456" s="68" t="s">
        <v>93</v>
      </c>
      <c r="IWK456" s="68" t="s">
        <v>93</v>
      </c>
      <c r="IWL456" s="68" t="s">
        <v>93</v>
      </c>
      <c r="IWM456" s="68" t="s">
        <v>93</v>
      </c>
      <c r="IWN456" s="68" t="s">
        <v>93</v>
      </c>
      <c r="IWO456" s="68" t="s">
        <v>93</v>
      </c>
      <c r="IWP456" s="68" t="s">
        <v>93</v>
      </c>
      <c r="IWQ456" s="68" t="s">
        <v>93</v>
      </c>
      <c r="IWR456" s="68" t="s">
        <v>93</v>
      </c>
      <c r="IWS456" s="68" t="s">
        <v>93</v>
      </c>
      <c r="IWT456" s="68" t="s">
        <v>93</v>
      </c>
      <c r="IWU456" s="68" t="s">
        <v>93</v>
      </c>
      <c r="IWV456" s="68" t="s">
        <v>93</v>
      </c>
      <c r="IWW456" s="68" t="s">
        <v>93</v>
      </c>
      <c r="IWX456" s="68" t="s">
        <v>93</v>
      </c>
      <c r="IWY456" s="68" t="s">
        <v>93</v>
      </c>
      <c r="IWZ456" s="68" t="s">
        <v>93</v>
      </c>
      <c r="IXA456" s="68" t="s">
        <v>93</v>
      </c>
      <c r="IXB456" s="68" t="s">
        <v>93</v>
      </c>
      <c r="IXC456" s="68" t="s">
        <v>93</v>
      </c>
      <c r="IXD456" s="68" t="s">
        <v>93</v>
      </c>
      <c r="IXE456" s="68" t="s">
        <v>93</v>
      </c>
      <c r="IXF456" s="68" t="s">
        <v>93</v>
      </c>
      <c r="IXG456" s="68" t="s">
        <v>93</v>
      </c>
      <c r="IXH456" s="68" t="s">
        <v>93</v>
      </c>
      <c r="IXI456" s="68" t="s">
        <v>93</v>
      </c>
      <c r="IXJ456" s="68" t="s">
        <v>93</v>
      </c>
      <c r="IXK456" s="68" t="s">
        <v>93</v>
      </c>
      <c r="IXL456" s="68" t="s">
        <v>93</v>
      </c>
      <c r="IXM456" s="68" t="s">
        <v>93</v>
      </c>
      <c r="IXN456" s="68" t="s">
        <v>93</v>
      </c>
      <c r="IXO456" s="68" t="s">
        <v>93</v>
      </c>
      <c r="IXP456" s="68" t="s">
        <v>93</v>
      </c>
      <c r="IXQ456" s="68" t="s">
        <v>93</v>
      </c>
      <c r="IXR456" s="68" t="s">
        <v>93</v>
      </c>
      <c r="IXS456" s="68" t="s">
        <v>93</v>
      </c>
      <c r="IXT456" s="68" t="s">
        <v>93</v>
      </c>
      <c r="IXU456" s="68" t="s">
        <v>93</v>
      </c>
      <c r="IXV456" s="68" t="s">
        <v>93</v>
      </c>
      <c r="IXW456" s="68" t="s">
        <v>93</v>
      </c>
      <c r="IXX456" s="68" t="s">
        <v>93</v>
      </c>
      <c r="IXY456" s="68" t="s">
        <v>93</v>
      </c>
      <c r="IXZ456" s="68" t="s">
        <v>93</v>
      </c>
      <c r="IYA456" s="68" t="s">
        <v>93</v>
      </c>
      <c r="IYB456" s="68" t="s">
        <v>93</v>
      </c>
      <c r="IYC456" s="68" t="s">
        <v>93</v>
      </c>
      <c r="IYD456" s="68" t="s">
        <v>93</v>
      </c>
      <c r="IYE456" s="68" t="s">
        <v>93</v>
      </c>
      <c r="IYF456" s="68" t="s">
        <v>93</v>
      </c>
      <c r="IYG456" s="68" t="s">
        <v>93</v>
      </c>
      <c r="IYH456" s="68" t="s">
        <v>93</v>
      </c>
      <c r="IYI456" s="68" t="s">
        <v>93</v>
      </c>
      <c r="IYJ456" s="68" t="s">
        <v>93</v>
      </c>
      <c r="IYK456" s="68" t="s">
        <v>93</v>
      </c>
      <c r="IYL456" s="68" t="s">
        <v>93</v>
      </c>
      <c r="IYM456" s="68" t="s">
        <v>93</v>
      </c>
      <c r="IYN456" s="68" t="s">
        <v>93</v>
      </c>
      <c r="IYO456" s="68" t="s">
        <v>93</v>
      </c>
      <c r="IYP456" s="68" t="s">
        <v>93</v>
      </c>
      <c r="IYQ456" s="68" t="s">
        <v>93</v>
      </c>
      <c r="IYR456" s="68" t="s">
        <v>93</v>
      </c>
      <c r="IYS456" s="68" t="s">
        <v>93</v>
      </c>
      <c r="IYT456" s="68" t="s">
        <v>93</v>
      </c>
      <c r="IYU456" s="68" t="s">
        <v>93</v>
      </c>
      <c r="IYV456" s="68" t="s">
        <v>93</v>
      </c>
      <c r="IYW456" s="68" t="s">
        <v>93</v>
      </c>
      <c r="IYX456" s="68" t="s">
        <v>93</v>
      </c>
      <c r="IYY456" s="68" t="s">
        <v>93</v>
      </c>
      <c r="IYZ456" s="68" t="s">
        <v>93</v>
      </c>
      <c r="IZA456" s="68" t="s">
        <v>93</v>
      </c>
      <c r="IZB456" s="68" t="s">
        <v>93</v>
      </c>
      <c r="IZC456" s="68" t="s">
        <v>93</v>
      </c>
      <c r="IZD456" s="68" t="s">
        <v>93</v>
      </c>
      <c r="IZE456" s="68" t="s">
        <v>93</v>
      </c>
      <c r="IZF456" s="68" t="s">
        <v>93</v>
      </c>
      <c r="IZG456" s="68" t="s">
        <v>93</v>
      </c>
      <c r="IZH456" s="68" t="s">
        <v>93</v>
      </c>
      <c r="IZI456" s="68" t="s">
        <v>93</v>
      </c>
      <c r="IZJ456" s="68" t="s">
        <v>93</v>
      </c>
      <c r="IZK456" s="68" t="s">
        <v>93</v>
      </c>
      <c r="IZL456" s="68" t="s">
        <v>93</v>
      </c>
      <c r="IZM456" s="68" t="s">
        <v>93</v>
      </c>
      <c r="IZN456" s="68" t="s">
        <v>93</v>
      </c>
      <c r="IZO456" s="68" t="s">
        <v>93</v>
      </c>
      <c r="IZP456" s="68" t="s">
        <v>93</v>
      </c>
      <c r="IZQ456" s="68" t="s">
        <v>93</v>
      </c>
      <c r="IZR456" s="68" t="s">
        <v>93</v>
      </c>
      <c r="IZS456" s="68" t="s">
        <v>93</v>
      </c>
      <c r="IZT456" s="68" t="s">
        <v>93</v>
      </c>
      <c r="IZU456" s="68" t="s">
        <v>93</v>
      </c>
      <c r="IZV456" s="68" t="s">
        <v>93</v>
      </c>
      <c r="IZW456" s="68" t="s">
        <v>93</v>
      </c>
      <c r="IZX456" s="68" t="s">
        <v>93</v>
      </c>
      <c r="IZY456" s="68" t="s">
        <v>93</v>
      </c>
      <c r="IZZ456" s="68" t="s">
        <v>93</v>
      </c>
      <c r="JAA456" s="68" t="s">
        <v>93</v>
      </c>
      <c r="JAB456" s="68" t="s">
        <v>93</v>
      </c>
      <c r="JAC456" s="68" t="s">
        <v>93</v>
      </c>
      <c r="JAD456" s="68" t="s">
        <v>93</v>
      </c>
      <c r="JAE456" s="68" t="s">
        <v>93</v>
      </c>
      <c r="JAF456" s="68" t="s">
        <v>93</v>
      </c>
      <c r="JAG456" s="68" t="s">
        <v>93</v>
      </c>
      <c r="JAH456" s="68" t="s">
        <v>93</v>
      </c>
      <c r="JAI456" s="68" t="s">
        <v>93</v>
      </c>
      <c r="JAJ456" s="68" t="s">
        <v>93</v>
      </c>
      <c r="JAK456" s="68" t="s">
        <v>93</v>
      </c>
      <c r="JAL456" s="68" t="s">
        <v>93</v>
      </c>
      <c r="JAM456" s="68" t="s">
        <v>93</v>
      </c>
      <c r="JAN456" s="68" t="s">
        <v>93</v>
      </c>
      <c r="JAO456" s="68" t="s">
        <v>93</v>
      </c>
      <c r="JAP456" s="68" t="s">
        <v>93</v>
      </c>
      <c r="JAQ456" s="68" t="s">
        <v>93</v>
      </c>
      <c r="JAR456" s="68" t="s">
        <v>93</v>
      </c>
      <c r="JAS456" s="68" t="s">
        <v>93</v>
      </c>
      <c r="JAT456" s="68" t="s">
        <v>93</v>
      </c>
      <c r="JAU456" s="68" t="s">
        <v>93</v>
      </c>
      <c r="JAV456" s="68" t="s">
        <v>93</v>
      </c>
      <c r="JAW456" s="68" t="s">
        <v>93</v>
      </c>
      <c r="JAX456" s="68" t="s">
        <v>93</v>
      </c>
      <c r="JAY456" s="68" t="s">
        <v>93</v>
      </c>
      <c r="JAZ456" s="68" t="s">
        <v>93</v>
      </c>
      <c r="JBA456" s="68" t="s">
        <v>93</v>
      </c>
      <c r="JBB456" s="68" t="s">
        <v>93</v>
      </c>
      <c r="JBC456" s="68" t="s">
        <v>93</v>
      </c>
      <c r="JBD456" s="68" t="s">
        <v>93</v>
      </c>
      <c r="JBE456" s="68" t="s">
        <v>93</v>
      </c>
      <c r="JBF456" s="68" t="s">
        <v>93</v>
      </c>
      <c r="JBG456" s="68" t="s">
        <v>93</v>
      </c>
      <c r="JBH456" s="68" t="s">
        <v>93</v>
      </c>
      <c r="JBI456" s="68" t="s">
        <v>93</v>
      </c>
      <c r="JBJ456" s="68" t="s">
        <v>93</v>
      </c>
      <c r="JBK456" s="68" t="s">
        <v>93</v>
      </c>
      <c r="JBL456" s="68" t="s">
        <v>93</v>
      </c>
      <c r="JBM456" s="68" t="s">
        <v>93</v>
      </c>
      <c r="JBN456" s="68" t="s">
        <v>93</v>
      </c>
      <c r="JBO456" s="68" t="s">
        <v>93</v>
      </c>
      <c r="JBP456" s="68" t="s">
        <v>93</v>
      </c>
      <c r="JBQ456" s="68" t="s">
        <v>93</v>
      </c>
      <c r="JBR456" s="68" t="s">
        <v>93</v>
      </c>
      <c r="JBS456" s="68" t="s">
        <v>93</v>
      </c>
      <c r="JBT456" s="68" t="s">
        <v>93</v>
      </c>
      <c r="JBU456" s="68" t="s">
        <v>93</v>
      </c>
      <c r="JBV456" s="68" t="s">
        <v>93</v>
      </c>
      <c r="JBW456" s="68" t="s">
        <v>93</v>
      </c>
      <c r="JBX456" s="68" t="s">
        <v>93</v>
      </c>
      <c r="JBY456" s="68" t="s">
        <v>93</v>
      </c>
      <c r="JBZ456" s="68" t="s">
        <v>93</v>
      </c>
      <c r="JCA456" s="68" t="s">
        <v>93</v>
      </c>
      <c r="JCB456" s="68" t="s">
        <v>93</v>
      </c>
      <c r="JCC456" s="68" t="s">
        <v>93</v>
      </c>
      <c r="JCD456" s="68" t="s">
        <v>93</v>
      </c>
      <c r="JCE456" s="68" t="s">
        <v>93</v>
      </c>
      <c r="JCF456" s="68" t="s">
        <v>93</v>
      </c>
      <c r="JCG456" s="68" t="s">
        <v>93</v>
      </c>
      <c r="JCH456" s="68" t="s">
        <v>93</v>
      </c>
      <c r="JCI456" s="68" t="s">
        <v>93</v>
      </c>
      <c r="JCJ456" s="68" t="s">
        <v>93</v>
      </c>
      <c r="JCK456" s="68" t="s">
        <v>93</v>
      </c>
      <c r="JCL456" s="68" t="s">
        <v>93</v>
      </c>
      <c r="JCM456" s="68" t="s">
        <v>93</v>
      </c>
      <c r="JCN456" s="68" t="s">
        <v>93</v>
      </c>
      <c r="JCO456" s="68" t="s">
        <v>93</v>
      </c>
      <c r="JCP456" s="68" t="s">
        <v>93</v>
      </c>
      <c r="JCQ456" s="68" t="s">
        <v>93</v>
      </c>
      <c r="JCR456" s="68" t="s">
        <v>93</v>
      </c>
      <c r="JCS456" s="68" t="s">
        <v>93</v>
      </c>
      <c r="JCT456" s="68" t="s">
        <v>93</v>
      </c>
      <c r="JCU456" s="68" t="s">
        <v>93</v>
      </c>
      <c r="JCV456" s="68" t="s">
        <v>93</v>
      </c>
      <c r="JCW456" s="68" t="s">
        <v>93</v>
      </c>
      <c r="JCX456" s="68" t="s">
        <v>93</v>
      </c>
      <c r="JCY456" s="68" t="s">
        <v>93</v>
      </c>
      <c r="JCZ456" s="68" t="s">
        <v>93</v>
      </c>
      <c r="JDA456" s="68" t="s">
        <v>93</v>
      </c>
      <c r="JDB456" s="68" t="s">
        <v>93</v>
      </c>
      <c r="JDC456" s="68" t="s">
        <v>93</v>
      </c>
      <c r="JDD456" s="68" t="s">
        <v>93</v>
      </c>
      <c r="JDE456" s="68" t="s">
        <v>93</v>
      </c>
      <c r="JDF456" s="68" t="s">
        <v>93</v>
      </c>
      <c r="JDG456" s="68" t="s">
        <v>93</v>
      </c>
      <c r="JDH456" s="68" t="s">
        <v>93</v>
      </c>
      <c r="JDI456" s="68" t="s">
        <v>93</v>
      </c>
      <c r="JDJ456" s="68" t="s">
        <v>93</v>
      </c>
      <c r="JDK456" s="68" t="s">
        <v>93</v>
      </c>
      <c r="JDL456" s="68" t="s">
        <v>93</v>
      </c>
      <c r="JDM456" s="68" t="s">
        <v>93</v>
      </c>
      <c r="JDN456" s="68" t="s">
        <v>93</v>
      </c>
      <c r="JDO456" s="68" t="s">
        <v>93</v>
      </c>
      <c r="JDP456" s="68" t="s">
        <v>93</v>
      </c>
      <c r="JDQ456" s="68" t="s">
        <v>93</v>
      </c>
      <c r="JDR456" s="68" t="s">
        <v>93</v>
      </c>
      <c r="JDS456" s="68" t="s">
        <v>93</v>
      </c>
      <c r="JDT456" s="68" t="s">
        <v>93</v>
      </c>
      <c r="JDU456" s="68" t="s">
        <v>93</v>
      </c>
      <c r="JDV456" s="68" t="s">
        <v>93</v>
      </c>
      <c r="JDW456" s="68" t="s">
        <v>93</v>
      </c>
      <c r="JDX456" s="68" t="s">
        <v>93</v>
      </c>
      <c r="JDY456" s="68" t="s">
        <v>93</v>
      </c>
      <c r="JDZ456" s="68" t="s">
        <v>93</v>
      </c>
      <c r="JEA456" s="68" t="s">
        <v>93</v>
      </c>
      <c r="JEB456" s="68" t="s">
        <v>93</v>
      </c>
      <c r="JEC456" s="68" t="s">
        <v>93</v>
      </c>
      <c r="JED456" s="68" t="s">
        <v>93</v>
      </c>
      <c r="JEE456" s="68" t="s">
        <v>93</v>
      </c>
      <c r="JEF456" s="68" t="s">
        <v>93</v>
      </c>
      <c r="JEG456" s="68" t="s">
        <v>93</v>
      </c>
      <c r="JEH456" s="68" t="s">
        <v>93</v>
      </c>
      <c r="JEI456" s="68" t="s">
        <v>93</v>
      </c>
      <c r="JEJ456" s="68" t="s">
        <v>93</v>
      </c>
      <c r="JEK456" s="68" t="s">
        <v>93</v>
      </c>
      <c r="JEL456" s="68" t="s">
        <v>93</v>
      </c>
      <c r="JEM456" s="68" t="s">
        <v>93</v>
      </c>
      <c r="JEN456" s="68" t="s">
        <v>93</v>
      </c>
      <c r="JEO456" s="68" t="s">
        <v>93</v>
      </c>
      <c r="JEP456" s="68" t="s">
        <v>93</v>
      </c>
      <c r="JEQ456" s="68" t="s">
        <v>93</v>
      </c>
      <c r="JER456" s="68" t="s">
        <v>93</v>
      </c>
      <c r="JES456" s="68" t="s">
        <v>93</v>
      </c>
      <c r="JET456" s="68" t="s">
        <v>93</v>
      </c>
      <c r="JEU456" s="68" t="s">
        <v>93</v>
      </c>
      <c r="JEV456" s="68" t="s">
        <v>93</v>
      </c>
      <c r="JEW456" s="68" t="s">
        <v>93</v>
      </c>
      <c r="JEX456" s="68" t="s">
        <v>93</v>
      </c>
      <c r="JEY456" s="68" t="s">
        <v>93</v>
      </c>
      <c r="JEZ456" s="68" t="s">
        <v>93</v>
      </c>
      <c r="JFA456" s="68" t="s">
        <v>93</v>
      </c>
      <c r="JFB456" s="68" t="s">
        <v>93</v>
      </c>
      <c r="JFC456" s="68" t="s">
        <v>93</v>
      </c>
      <c r="JFD456" s="68" t="s">
        <v>93</v>
      </c>
      <c r="JFE456" s="68" t="s">
        <v>93</v>
      </c>
      <c r="JFF456" s="68" t="s">
        <v>93</v>
      </c>
      <c r="JFG456" s="68" t="s">
        <v>93</v>
      </c>
      <c r="JFH456" s="68" t="s">
        <v>93</v>
      </c>
      <c r="JFI456" s="68" t="s">
        <v>93</v>
      </c>
      <c r="JFJ456" s="68" t="s">
        <v>93</v>
      </c>
      <c r="JFK456" s="68" t="s">
        <v>93</v>
      </c>
      <c r="JFL456" s="68" t="s">
        <v>93</v>
      </c>
      <c r="JFM456" s="68" t="s">
        <v>93</v>
      </c>
      <c r="JFN456" s="68" t="s">
        <v>93</v>
      </c>
      <c r="JFO456" s="68" t="s">
        <v>93</v>
      </c>
      <c r="JFP456" s="68" t="s">
        <v>93</v>
      </c>
      <c r="JFQ456" s="68" t="s">
        <v>93</v>
      </c>
      <c r="JFR456" s="68" t="s">
        <v>93</v>
      </c>
      <c r="JFS456" s="68" t="s">
        <v>93</v>
      </c>
      <c r="JFT456" s="68" t="s">
        <v>93</v>
      </c>
      <c r="JFU456" s="68" t="s">
        <v>93</v>
      </c>
      <c r="JFV456" s="68" t="s">
        <v>93</v>
      </c>
      <c r="JFW456" s="68" t="s">
        <v>93</v>
      </c>
      <c r="JFX456" s="68" t="s">
        <v>93</v>
      </c>
      <c r="JFY456" s="68" t="s">
        <v>93</v>
      </c>
      <c r="JFZ456" s="68" t="s">
        <v>93</v>
      </c>
      <c r="JGA456" s="68" t="s">
        <v>93</v>
      </c>
      <c r="JGB456" s="68" t="s">
        <v>93</v>
      </c>
      <c r="JGC456" s="68" t="s">
        <v>93</v>
      </c>
      <c r="JGD456" s="68" t="s">
        <v>93</v>
      </c>
      <c r="JGE456" s="68" t="s">
        <v>93</v>
      </c>
      <c r="JGF456" s="68" t="s">
        <v>93</v>
      </c>
      <c r="JGG456" s="68" t="s">
        <v>93</v>
      </c>
      <c r="JGH456" s="68" t="s">
        <v>93</v>
      </c>
      <c r="JGI456" s="68" t="s">
        <v>93</v>
      </c>
      <c r="JGJ456" s="68" t="s">
        <v>93</v>
      </c>
      <c r="JGK456" s="68" t="s">
        <v>93</v>
      </c>
      <c r="JGL456" s="68" t="s">
        <v>93</v>
      </c>
      <c r="JGM456" s="68" t="s">
        <v>93</v>
      </c>
      <c r="JGN456" s="68" t="s">
        <v>93</v>
      </c>
      <c r="JGO456" s="68" t="s">
        <v>93</v>
      </c>
      <c r="JGP456" s="68" t="s">
        <v>93</v>
      </c>
      <c r="JGQ456" s="68" t="s">
        <v>93</v>
      </c>
      <c r="JGR456" s="68" t="s">
        <v>93</v>
      </c>
      <c r="JGS456" s="68" t="s">
        <v>93</v>
      </c>
      <c r="JGT456" s="68" t="s">
        <v>93</v>
      </c>
      <c r="JGU456" s="68" t="s">
        <v>93</v>
      </c>
      <c r="JGV456" s="68" t="s">
        <v>93</v>
      </c>
      <c r="JGW456" s="68" t="s">
        <v>93</v>
      </c>
      <c r="JGX456" s="68" t="s">
        <v>93</v>
      </c>
      <c r="JGY456" s="68" t="s">
        <v>93</v>
      </c>
      <c r="JGZ456" s="68" t="s">
        <v>93</v>
      </c>
      <c r="JHA456" s="68" t="s">
        <v>93</v>
      </c>
      <c r="JHB456" s="68" t="s">
        <v>93</v>
      </c>
      <c r="JHC456" s="68" t="s">
        <v>93</v>
      </c>
      <c r="JHD456" s="68" t="s">
        <v>93</v>
      </c>
      <c r="JHE456" s="68" t="s">
        <v>93</v>
      </c>
      <c r="JHF456" s="68" t="s">
        <v>93</v>
      </c>
      <c r="JHG456" s="68" t="s">
        <v>93</v>
      </c>
      <c r="JHH456" s="68" t="s">
        <v>93</v>
      </c>
      <c r="JHI456" s="68" t="s">
        <v>93</v>
      </c>
      <c r="JHJ456" s="68" t="s">
        <v>93</v>
      </c>
      <c r="JHK456" s="68" t="s">
        <v>93</v>
      </c>
      <c r="JHL456" s="68" t="s">
        <v>93</v>
      </c>
      <c r="JHM456" s="68" t="s">
        <v>93</v>
      </c>
      <c r="JHN456" s="68" t="s">
        <v>93</v>
      </c>
      <c r="JHO456" s="68" t="s">
        <v>93</v>
      </c>
      <c r="JHP456" s="68" t="s">
        <v>93</v>
      </c>
      <c r="JHQ456" s="68" t="s">
        <v>93</v>
      </c>
      <c r="JHR456" s="68" t="s">
        <v>93</v>
      </c>
      <c r="JHS456" s="68" t="s">
        <v>93</v>
      </c>
      <c r="JHT456" s="68" t="s">
        <v>93</v>
      </c>
      <c r="JHU456" s="68" t="s">
        <v>93</v>
      </c>
      <c r="JHV456" s="68" t="s">
        <v>93</v>
      </c>
      <c r="JHW456" s="68" t="s">
        <v>93</v>
      </c>
      <c r="JHX456" s="68" t="s">
        <v>93</v>
      </c>
      <c r="JHY456" s="68" t="s">
        <v>93</v>
      </c>
      <c r="JHZ456" s="68" t="s">
        <v>93</v>
      </c>
      <c r="JIA456" s="68" t="s">
        <v>93</v>
      </c>
      <c r="JIB456" s="68" t="s">
        <v>93</v>
      </c>
      <c r="JIC456" s="68" t="s">
        <v>93</v>
      </c>
      <c r="JID456" s="68" t="s">
        <v>93</v>
      </c>
      <c r="JIE456" s="68" t="s">
        <v>93</v>
      </c>
      <c r="JIF456" s="68" t="s">
        <v>93</v>
      </c>
      <c r="JIG456" s="68" t="s">
        <v>93</v>
      </c>
      <c r="JIH456" s="68" t="s">
        <v>93</v>
      </c>
      <c r="JII456" s="68" t="s">
        <v>93</v>
      </c>
      <c r="JIJ456" s="68" t="s">
        <v>93</v>
      </c>
      <c r="JIK456" s="68" t="s">
        <v>93</v>
      </c>
      <c r="JIL456" s="68" t="s">
        <v>93</v>
      </c>
      <c r="JIM456" s="68" t="s">
        <v>93</v>
      </c>
      <c r="JIN456" s="68" t="s">
        <v>93</v>
      </c>
      <c r="JIO456" s="68" t="s">
        <v>93</v>
      </c>
      <c r="JIP456" s="68" t="s">
        <v>93</v>
      </c>
      <c r="JIQ456" s="68" t="s">
        <v>93</v>
      </c>
      <c r="JIR456" s="68" t="s">
        <v>93</v>
      </c>
      <c r="JIS456" s="68" t="s">
        <v>93</v>
      </c>
      <c r="JIT456" s="68" t="s">
        <v>93</v>
      </c>
      <c r="JIU456" s="68" t="s">
        <v>93</v>
      </c>
      <c r="JIV456" s="68" t="s">
        <v>93</v>
      </c>
      <c r="JIW456" s="68" t="s">
        <v>93</v>
      </c>
      <c r="JIX456" s="68" t="s">
        <v>93</v>
      </c>
      <c r="JIY456" s="68" t="s">
        <v>93</v>
      </c>
      <c r="JIZ456" s="68" t="s">
        <v>93</v>
      </c>
      <c r="JJA456" s="68" t="s">
        <v>93</v>
      </c>
      <c r="JJB456" s="68" t="s">
        <v>93</v>
      </c>
      <c r="JJC456" s="68" t="s">
        <v>93</v>
      </c>
      <c r="JJD456" s="68" t="s">
        <v>93</v>
      </c>
      <c r="JJE456" s="68" t="s">
        <v>93</v>
      </c>
      <c r="JJF456" s="68" t="s">
        <v>93</v>
      </c>
      <c r="JJG456" s="68" t="s">
        <v>93</v>
      </c>
      <c r="JJH456" s="68" t="s">
        <v>93</v>
      </c>
      <c r="JJI456" s="68" t="s">
        <v>93</v>
      </c>
      <c r="JJJ456" s="68" t="s">
        <v>93</v>
      </c>
      <c r="JJK456" s="68" t="s">
        <v>93</v>
      </c>
      <c r="JJL456" s="68" t="s">
        <v>93</v>
      </c>
      <c r="JJM456" s="68" t="s">
        <v>93</v>
      </c>
      <c r="JJN456" s="68" t="s">
        <v>93</v>
      </c>
      <c r="JJO456" s="68" t="s">
        <v>93</v>
      </c>
      <c r="JJP456" s="68" t="s">
        <v>93</v>
      </c>
      <c r="JJQ456" s="68" t="s">
        <v>93</v>
      </c>
      <c r="JJR456" s="68" t="s">
        <v>93</v>
      </c>
      <c r="JJS456" s="68" t="s">
        <v>93</v>
      </c>
      <c r="JJT456" s="68" t="s">
        <v>93</v>
      </c>
      <c r="JJU456" s="68" t="s">
        <v>93</v>
      </c>
      <c r="JJV456" s="68" t="s">
        <v>93</v>
      </c>
      <c r="JJW456" s="68" t="s">
        <v>93</v>
      </c>
      <c r="JJX456" s="68" t="s">
        <v>93</v>
      </c>
      <c r="JJY456" s="68" t="s">
        <v>93</v>
      </c>
      <c r="JJZ456" s="68" t="s">
        <v>93</v>
      </c>
      <c r="JKA456" s="68" t="s">
        <v>93</v>
      </c>
      <c r="JKB456" s="68" t="s">
        <v>93</v>
      </c>
      <c r="JKC456" s="68" t="s">
        <v>93</v>
      </c>
      <c r="JKD456" s="68" t="s">
        <v>93</v>
      </c>
      <c r="JKE456" s="68" t="s">
        <v>93</v>
      </c>
      <c r="JKF456" s="68" t="s">
        <v>93</v>
      </c>
      <c r="JKG456" s="68" t="s">
        <v>93</v>
      </c>
      <c r="JKH456" s="68" t="s">
        <v>93</v>
      </c>
      <c r="JKI456" s="68" t="s">
        <v>93</v>
      </c>
      <c r="JKJ456" s="68" t="s">
        <v>93</v>
      </c>
      <c r="JKK456" s="68" t="s">
        <v>93</v>
      </c>
      <c r="JKL456" s="68" t="s">
        <v>93</v>
      </c>
      <c r="JKM456" s="68" t="s">
        <v>93</v>
      </c>
      <c r="JKN456" s="68" t="s">
        <v>93</v>
      </c>
      <c r="JKO456" s="68" t="s">
        <v>93</v>
      </c>
      <c r="JKP456" s="68" t="s">
        <v>93</v>
      </c>
      <c r="JKQ456" s="68" t="s">
        <v>93</v>
      </c>
      <c r="JKR456" s="68" t="s">
        <v>93</v>
      </c>
      <c r="JKS456" s="68" t="s">
        <v>93</v>
      </c>
      <c r="JKT456" s="68" t="s">
        <v>93</v>
      </c>
      <c r="JKU456" s="68" t="s">
        <v>93</v>
      </c>
      <c r="JKV456" s="68" t="s">
        <v>93</v>
      </c>
      <c r="JKW456" s="68" t="s">
        <v>93</v>
      </c>
      <c r="JKX456" s="68" t="s">
        <v>93</v>
      </c>
      <c r="JKY456" s="68" t="s">
        <v>93</v>
      </c>
      <c r="JKZ456" s="68" t="s">
        <v>93</v>
      </c>
      <c r="JLA456" s="68" t="s">
        <v>93</v>
      </c>
      <c r="JLB456" s="68" t="s">
        <v>93</v>
      </c>
      <c r="JLC456" s="68" t="s">
        <v>93</v>
      </c>
      <c r="JLD456" s="68" t="s">
        <v>93</v>
      </c>
      <c r="JLE456" s="68" t="s">
        <v>93</v>
      </c>
      <c r="JLF456" s="68" t="s">
        <v>93</v>
      </c>
      <c r="JLG456" s="68" t="s">
        <v>93</v>
      </c>
      <c r="JLH456" s="68" t="s">
        <v>93</v>
      </c>
      <c r="JLI456" s="68" t="s">
        <v>93</v>
      </c>
      <c r="JLJ456" s="68" t="s">
        <v>93</v>
      </c>
      <c r="JLK456" s="68" t="s">
        <v>93</v>
      </c>
      <c r="JLL456" s="68" t="s">
        <v>93</v>
      </c>
      <c r="JLM456" s="68" t="s">
        <v>93</v>
      </c>
      <c r="JLN456" s="68" t="s">
        <v>93</v>
      </c>
      <c r="JLO456" s="68" t="s">
        <v>93</v>
      </c>
      <c r="JLP456" s="68" t="s">
        <v>93</v>
      </c>
      <c r="JLQ456" s="68" t="s">
        <v>93</v>
      </c>
      <c r="JLR456" s="68" t="s">
        <v>93</v>
      </c>
      <c r="JLS456" s="68" t="s">
        <v>93</v>
      </c>
      <c r="JLT456" s="68" t="s">
        <v>93</v>
      </c>
      <c r="JLU456" s="68" t="s">
        <v>93</v>
      </c>
      <c r="JLV456" s="68" t="s">
        <v>93</v>
      </c>
      <c r="JLW456" s="68" t="s">
        <v>93</v>
      </c>
      <c r="JLX456" s="68" t="s">
        <v>93</v>
      </c>
      <c r="JLY456" s="68" t="s">
        <v>93</v>
      </c>
      <c r="JLZ456" s="68" t="s">
        <v>93</v>
      </c>
      <c r="JMA456" s="68" t="s">
        <v>93</v>
      </c>
      <c r="JMB456" s="68" t="s">
        <v>93</v>
      </c>
      <c r="JMC456" s="68" t="s">
        <v>93</v>
      </c>
      <c r="JMD456" s="68" t="s">
        <v>93</v>
      </c>
      <c r="JME456" s="68" t="s">
        <v>93</v>
      </c>
      <c r="JMF456" s="68" t="s">
        <v>93</v>
      </c>
      <c r="JMG456" s="68" t="s">
        <v>93</v>
      </c>
      <c r="JMH456" s="68" t="s">
        <v>93</v>
      </c>
      <c r="JMI456" s="68" t="s">
        <v>93</v>
      </c>
      <c r="JMJ456" s="68" t="s">
        <v>93</v>
      </c>
      <c r="JMK456" s="68" t="s">
        <v>93</v>
      </c>
      <c r="JML456" s="68" t="s">
        <v>93</v>
      </c>
      <c r="JMM456" s="68" t="s">
        <v>93</v>
      </c>
      <c r="JMN456" s="68" t="s">
        <v>93</v>
      </c>
      <c r="JMO456" s="68" t="s">
        <v>93</v>
      </c>
      <c r="JMP456" s="68" t="s">
        <v>93</v>
      </c>
      <c r="JMQ456" s="68" t="s">
        <v>93</v>
      </c>
      <c r="JMR456" s="68" t="s">
        <v>93</v>
      </c>
      <c r="JMS456" s="68" t="s">
        <v>93</v>
      </c>
      <c r="JMT456" s="68" t="s">
        <v>93</v>
      </c>
      <c r="JMU456" s="68" t="s">
        <v>93</v>
      </c>
      <c r="JMV456" s="68" t="s">
        <v>93</v>
      </c>
      <c r="JMW456" s="68" t="s">
        <v>93</v>
      </c>
      <c r="JMX456" s="68" t="s">
        <v>93</v>
      </c>
      <c r="JMY456" s="68" t="s">
        <v>93</v>
      </c>
      <c r="JMZ456" s="68" t="s">
        <v>93</v>
      </c>
      <c r="JNA456" s="68" t="s">
        <v>93</v>
      </c>
      <c r="JNB456" s="68" t="s">
        <v>93</v>
      </c>
      <c r="JNC456" s="68" t="s">
        <v>93</v>
      </c>
      <c r="JND456" s="68" t="s">
        <v>93</v>
      </c>
      <c r="JNE456" s="68" t="s">
        <v>93</v>
      </c>
      <c r="JNF456" s="68" t="s">
        <v>93</v>
      </c>
      <c r="JNG456" s="68" t="s">
        <v>93</v>
      </c>
      <c r="JNH456" s="68" t="s">
        <v>93</v>
      </c>
      <c r="JNI456" s="68" t="s">
        <v>93</v>
      </c>
      <c r="JNJ456" s="68" t="s">
        <v>93</v>
      </c>
      <c r="JNK456" s="68" t="s">
        <v>93</v>
      </c>
      <c r="JNL456" s="68" t="s">
        <v>93</v>
      </c>
      <c r="JNM456" s="68" t="s">
        <v>93</v>
      </c>
      <c r="JNN456" s="68" t="s">
        <v>93</v>
      </c>
      <c r="JNO456" s="68" t="s">
        <v>93</v>
      </c>
      <c r="JNP456" s="68" t="s">
        <v>93</v>
      </c>
      <c r="JNQ456" s="68" t="s">
        <v>93</v>
      </c>
      <c r="JNR456" s="68" t="s">
        <v>93</v>
      </c>
      <c r="JNS456" s="68" t="s">
        <v>93</v>
      </c>
      <c r="JNT456" s="68" t="s">
        <v>93</v>
      </c>
      <c r="JNU456" s="68" t="s">
        <v>93</v>
      </c>
      <c r="JNV456" s="68" t="s">
        <v>93</v>
      </c>
      <c r="JNW456" s="68" t="s">
        <v>93</v>
      </c>
      <c r="JNX456" s="68" t="s">
        <v>93</v>
      </c>
      <c r="JNY456" s="68" t="s">
        <v>93</v>
      </c>
      <c r="JNZ456" s="68" t="s">
        <v>93</v>
      </c>
      <c r="JOA456" s="68" t="s">
        <v>93</v>
      </c>
      <c r="JOB456" s="68" t="s">
        <v>93</v>
      </c>
      <c r="JOC456" s="68" t="s">
        <v>93</v>
      </c>
      <c r="JOD456" s="68" t="s">
        <v>93</v>
      </c>
      <c r="JOE456" s="68" t="s">
        <v>93</v>
      </c>
      <c r="JOF456" s="68" t="s">
        <v>93</v>
      </c>
      <c r="JOG456" s="68" t="s">
        <v>93</v>
      </c>
      <c r="JOH456" s="68" t="s">
        <v>93</v>
      </c>
      <c r="JOI456" s="68" t="s">
        <v>93</v>
      </c>
      <c r="JOJ456" s="68" t="s">
        <v>93</v>
      </c>
      <c r="JOK456" s="68" t="s">
        <v>93</v>
      </c>
      <c r="JOL456" s="68" t="s">
        <v>93</v>
      </c>
      <c r="JOM456" s="68" t="s">
        <v>93</v>
      </c>
      <c r="JON456" s="68" t="s">
        <v>93</v>
      </c>
      <c r="JOO456" s="68" t="s">
        <v>93</v>
      </c>
      <c r="JOP456" s="68" t="s">
        <v>93</v>
      </c>
      <c r="JOQ456" s="68" t="s">
        <v>93</v>
      </c>
      <c r="JOR456" s="68" t="s">
        <v>93</v>
      </c>
      <c r="JOS456" s="68" t="s">
        <v>93</v>
      </c>
      <c r="JOT456" s="68" t="s">
        <v>93</v>
      </c>
      <c r="JOU456" s="68" t="s">
        <v>93</v>
      </c>
      <c r="JOV456" s="68" t="s">
        <v>93</v>
      </c>
      <c r="JOW456" s="68" t="s">
        <v>93</v>
      </c>
      <c r="JOX456" s="68" t="s">
        <v>93</v>
      </c>
      <c r="JOY456" s="68" t="s">
        <v>93</v>
      </c>
      <c r="JOZ456" s="68" t="s">
        <v>93</v>
      </c>
      <c r="JPA456" s="68" t="s">
        <v>93</v>
      </c>
      <c r="JPB456" s="68" t="s">
        <v>93</v>
      </c>
      <c r="JPC456" s="68" t="s">
        <v>93</v>
      </c>
      <c r="JPD456" s="68" t="s">
        <v>93</v>
      </c>
      <c r="JPE456" s="68" t="s">
        <v>93</v>
      </c>
      <c r="JPF456" s="68" t="s">
        <v>93</v>
      </c>
      <c r="JPG456" s="68" t="s">
        <v>93</v>
      </c>
      <c r="JPH456" s="68" t="s">
        <v>93</v>
      </c>
      <c r="JPI456" s="68" t="s">
        <v>93</v>
      </c>
      <c r="JPJ456" s="68" t="s">
        <v>93</v>
      </c>
      <c r="JPK456" s="68" t="s">
        <v>93</v>
      </c>
      <c r="JPL456" s="68" t="s">
        <v>93</v>
      </c>
      <c r="JPM456" s="68" t="s">
        <v>93</v>
      </c>
      <c r="JPN456" s="68" t="s">
        <v>93</v>
      </c>
      <c r="JPO456" s="68" t="s">
        <v>93</v>
      </c>
      <c r="JPP456" s="68" t="s">
        <v>93</v>
      </c>
      <c r="JPQ456" s="68" t="s">
        <v>93</v>
      </c>
      <c r="JPR456" s="68" t="s">
        <v>93</v>
      </c>
      <c r="JPS456" s="68" t="s">
        <v>93</v>
      </c>
      <c r="JPT456" s="68" t="s">
        <v>93</v>
      </c>
      <c r="JPU456" s="68" t="s">
        <v>93</v>
      </c>
      <c r="JPV456" s="68" t="s">
        <v>93</v>
      </c>
      <c r="JPW456" s="68" t="s">
        <v>93</v>
      </c>
      <c r="JPX456" s="68" t="s">
        <v>93</v>
      </c>
      <c r="JPY456" s="68" t="s">
        <v>93</v>
      </c>
      <c r="JPZ456" s="68" t="s">
        <v>93</v>
      </c>
      <c r="JQA456" s="68" t="s">
        <v>93</v>
      </c>
      <c r="JQB456" s="68" t="s">
        <v>93</v>
      </c>
      <c r="JQC456" s="68" t="s">
        <v>93</v>
      </c>
      <c r="JQD456" s="68" t="s">
        <v>93</v>
      </c>
      <c r="JQE456" s="68" t="s">
        <v>93</v>
      </c>
      <c r="JQF456" s="68" t="s">
        <v>93</v>
      </c>
      <c r="JQG456" s="68" t="s">
        <v>93</v>
      </c>
      <c r="JQH456" s="68" t="s">
        <v>93</v>
      </c>
      <c r="JQI456" s="68" t="s">
        <v>93</v>
      </c>
      <c r="JQJ456" s="68" t="s">
        <v>93</v>
      </c>
      <c r="JQK456" s="68" t="s">
        <v>93</v>
      </c>
      <c r="JQL456" s="68" t="s">
        <v>93</v>
      </c>
      <c r="JQM456" s="68" t="s">
        <v>93</v>
      </c>
      <c r="JQN456" s="68" t="s">
        <v>93</v>
      </c>
      <c r="JQO456" s="68" t="s">
        <v>93</v>
      </c>
      <c r="JQP456" s="68" t="s">
        <v>93</v>
      </c>
      <c r="JQQ456" s="68" t="s">
        <v>93</v>
      </c>
      <c r="JQR456" s="68" t="s">
        <v>93</v>
      </c>
      <c r="JQS456" s="68" t="s">
        <v>93</v>
      </c>
      <c r="JQT456" s="68" t="s">
        <v>93</v>
      </c>
      <c r="JQU456" s="68" t="s">
        <v>93</v>
      </c>
      <c r="JQV456" s="68" t="s">
        <v>93</v>
      </c>
      <c r="JQW456" s="68" t="s">
        <v>93</v>
      </c>
      <c r="JQX456" s="68" t="s">
        <v>93</v>
      </c>
      <c r="JQY456" s="68" t="s">
        <v>93</v>
      </c>
      <c r="JQZ456" s="68" t="s">
        <v>93</v>
      </c>
      <c r="JRA456" s="68" t="s">
        <v>93</v>
      </c>
      <c r="JRB456" s="68" t="s">
        <v>93</v>
      </c>
      <c r="JRC456" s="68" t="s">
        <v>93</v>
      </c>
      <c r="JRD456" s="68" t="s">
        <v>93</v>
      </c>
      <c r="JRE456" s="68" t="s">
        <v>93</v>
      </c>
      <c r="JRF456" s="68" t="s">
        <v>93</v>
      </c>
      <c r="JRG456" s="68" t="s">
        <v>93</v>
      </c>
      <c r="JRH456" s="68" t="s">
        <v>93</v>
      </c>
      <c r="JRI456" s="68" t="s">
        <v>93</v>
      </c>
      <c r="JRJ456" s="68" t="s">
        <v>93</v>
      </c>
      <c r="JRK456" s="68" t="s">
        <v>93</v>
      </c>
      <c r="JRL456" s="68" t="s">
        <v>93</v>
      </c>
      <c r="JRM456" s="68" t="s">
        <v>93</v>
      </c>
      <c r="JRN456" s="68" t="s">
        <v>93</v>
      </c>
      <c r="JRO456" s="68" t="s">
        <v>93</v>
      </c>
      <c r="JRP456" s="68" t="s">
        <v>93</v>
      </c>
      <c r="JRQ456" s="68" t="s">
        <v>93</v>
      </c>
      <c r="JRR456" s="68" t="s">
        <v>93</v>
      </c>
      <c r="JRS456" s="68" t="s">
        <v>93</v>
      </c>
      <c r="JRT456" s="68" t="s">
        <v>93</v>
      </c>
      <c r="JRU456" s="68" t="s">
        <v>93</v>
      </c>
      <c r="JRV456" s="68" t="s">
        <v>93</v>
      </c>
      <c r="JRW456" s="68" t="s">
        <v>93</v>
      </c>
      <c r="JRX456" s="68" t="s">
        <v>93</v>
      </c>
      <c r="JRY456" s="68" t="s">
        <v>93</v>
      </c>
      <c r="JRZ456" s="68" t="s">
        <v>93</v>
      </c>
      <c r="JSA456" s="68" t="s">
        <v>93</v>
      </c>
      <c r="JSB456" s="68" t="s">
        <v>93</v>
      </c>
      <c r="JSC456" s="68" t="s">
        <v>93</v>
      </c>
      <c r="JSD456" s="68" t="s">
        <v>93</v>
      </c>
      <c r="JSE456" s="68" t="s">
        <v>93</v>
      </c>
      <c r="JSF456" s="68" t="s">
        <v>93</v>
      </c>
      <c r="JSG456" s="68" t="s">
        <v>93</v>
      </c>
      <c r="JSH456" s="68" t="s">
        <v>93</v>
      </c>
      <c r="JSI456" s="68" t="s">
        <v>93</v>
      </c>
      <c r="JSJ456" s="68" t="s">
        <v>93</v>
      </c>
      <c r="JSK456" s="68" t="s">
        <v>93</v>
      </c>
      <c r="JSL456" s="68" t="s">
        <v>93</v>
      </c>
      <c r="JSM456" s="68" t="s">
        <v>93</v>
      </c>
      <c r="JSN456" s="68" t="s">
        <v>93</v>
      </c>
      <c r="JSO456" s="68" t="s">
        <v>93</v>
      </c>
      <c r="JSP456" s="68" t="s">
        <v>93</v>
      </c>
      <c r="JSQ456" s="68" t="s">
        <v>93</v>
      </c>
      <c r="JSR456" s="68" t="s">
        <v>93</v>
      </c>
      <c r="JSS456" s="68" t="s">
        <v>93</v>
      </c>
      <c r="JST456" s="68" t="s">
        <v>93</v>
      </c>
      <c r="JSU456" s="68" t="s">
        <v>93</v>
      </c>
      <c r="JSV456" s="68" t="s">
        <v>93</v>
      </c>
      <c r="JSW456" s="68" t="s">
        <v>93</v>
      </c>
      <c r="JSX456" s="68" t="s">
        <v>93</v>
      </c>
      <c r="JSY456" s="68" t="s">
        <v>93</v>
      </c>
      <c r="JSZ456" s="68" t="s">
        <v>93</v>
      </c>
      <c r="JTA456" s="68" t="s">
        <v>93</v>
      </c>
      <c r="JTB456" s="68" t="s">
        <v>93</v>
      </c>
      <c r="JTC456" s="68" t="s">
        <v>93</v>
      </c>
      <c r="JTD456" s="68" t="s">
        <v>93</v>
      </c>
      <c r="JTE456" s="68" t="s">
        <v>93</v>
      </c>
      <c r="JTF456" s="68" t="s">
        <v>93</v>
      </c>
      <c r="JTG456" s="68" t="s">
        <v>93</v>
      </c>
      <c r="JTH456" s="68" t="s">
        <v>93</v>
      </c>
      <c r="JTI456" s="68" t="s">
        <v>93</v>
      </c>
      <c r="JTJ456" s="68" t="s">
        <v>93</v>
      </c>
      <c r="JTK456" s="68" t="s">
        <v>93</v>
      </c>
      <c r="JTL456" s="68" t="s">
        <v>93</v>
      </c>
      <c r="JTM456" s="68" t="s">
        <v>93</v>
      </c>
      <c r="JTN456" s="68" t="s">
        <v>93</v>
      </c>
      <c r="JTO456" s="68" t="s">
        <v>93</v>
      </c>
      <c r="JTP456" s="68" t="s">
        <v>93</v>
      </c>
      <c r="JTQ456" s="68" t="s">
        <v>93</v>
      </c>
      <c r="JTR456" s="68" t="s">
        <v>93</v>
      </c>
      <c r="JTS456" s="68" t="s">
        <v>93</v>
      </c>
      <c r="JTT456" s="68" t="s">
        <v>93</v>
      </c>
      <c r="JTU456" s="68" t="s">
        <v>93</v>
      </c>
      <c r="JTV456" s="68" t="s">
        <v>93</v>
      </c>
      <c r="JTW456" s="68" t="s">
        <v>93</v>
      </c>
      <c r="JTX456" s="68" t="s">
        <v>93</v>
      </c>
      <c r="JTY456" s="68" t="s">
        <v>93</v>
      </c>
      <c r="JTZ456" s="68" t="s">
        <v>93</v>
      </c>
      <c r="JUA456" s="68" t="s">
        <v>93</v>
      </c>
      <c r="JUB456" s="68" t="s">
        <v>93</v>
      </c>
      <c r="JUC456" s="68" t="s">
        <v>93</v>
      </c>
      <c r="JUD456" s="68" t="s">
        <v>93</v>
      </c>
      <c r="JUE456" s="68" t="s">
        <v>93</v>
      </c>
      <c r="JUF456" s="68" t="s">
        <v>93</v>
      </c>
      <c r="JUG456" s="68" t="s">
        <v>93</v>
      </c>
      <c r="JUH456" s="68" t="s">
        <v>93</v>
      </c>
      <c r="JUI456" s="68" t="s">
        <v>93</v>
      </c>
      <c r="JUJ456" s="68" t="s">
        <v>93</v>
      </c>
      <c r="JUK456" s="68" t="s">
        <v>93</v>
      </c>
      <c r="JUL456" s="68" t="s">
        <v>93</v>
      </c>
      <c r="JUM456" s="68" t="s">
        <v>93</v>
      </c>
      <c r="JUN456" s="68" t="s">
        <v>93</v>
      </c>
      <c r="JUO456" s="68" t="s">
        <v>93</v>
      </c>
      <c r="JUP456" s="68" t="s">
        <v>93</v>
      </c>
      <c r="JUQ456" s="68" t="s">
        <v>93</v>
      </c>
      <c r="JUR456" s="68" t="s">
        <v>93</v>
      </c>
      <c r="JUS456" s="68" t="s">
        <v>93</v>
      </c>
      <c r="JUT456" s="68" t="s">
        <v>93</v>
      </c>
      <c r="JUU456" s="68" t="s">
        <v>93</v>
      </c>
      <c r="JUV456" s="68" t="s">
        <v>93</v>
      </c>
      <c r="JUW456" s="68" t="s">
        <v>93</v>
      </c>
      <c r="JUX456" s="68" t="s">
        <v>93</v>
      </c>
      <c r="JUY456" s="68" t="s">
        <v>93</v>
      </c>
      <c r="JUZ456" s="68" t="s">
        <v>93</v>
      </c>
      <c r="JVA456" s="68" t="s">
        <v>93</v>
      </c>
      <c r="JVB456" s="68" t="s">
        <v>93</v>
      </c>
      <c r="JVC456" s="68" t="s">
        <v>93</v>
      </c>
      <c r="JVD456" s="68" t="s">
        <v>93</v>
      </c>
      <c r="JVE456" s="68" t="s">
        <v>93</v>
      </c>
      <c r="JVF456" s="68" t="s">
        <v>93</v>
      </c>
      <c r="JVG456" s="68" t="s">
        <v>93</v>
      </c>
      <c r="JVH456" s="68" t="s">
        <v>93</v>
      </c>
      <c r="JVI456" s="68" t="s">
        <v>93</v>
      </c>
      <c r="JVJ456" s="68" t="s">
        <v>93</v>
      </c>
      <c r="JVK456" s="68" t="s">
        <v>93</v>
      </c>
      <c r="JVL456" s="68" t="s">
        <v>93</v>
      </c>
      <c r="JVM456" s="68" t="s">
        <v>93</v>
      </c>
      <c r="JVN456" s="68" t="s">
        <v>93</v>
      </c>
      <c r="JVO456" s="68" t="s">
        <v>93</v>
      </c>
      <c r="JVP456" s="68" t="s">
        <v>93</v>
      </c>
      <c r="JVQ456" s="68" t="s">
        <v>93</v>
      </c>
      <c r="JVR456" s="68" t="s">
        <v>93</v>
      </c>
      <c r="JVS456" s="68" t="s">
        <v>93</v>
      </c>
      <c r="JVT456" s="68" t="s">
        <v>93</v>
      </c>
      <c r="JVU456" s="68" t="s">
        <v>93</v>
      </c>
      <c r="JVV456" s="68" t="s">
        <v>93</v>
      </c>
      <c r="JVW456" s="68" t="s">
        <v>93</v>
      </c>
      <c r="JVX456" s="68" t="s">
        <v>93</v>
      </c>
      <c r="JVY456" s="68" t="s">
        <v>93</v>
      </c>
      <c r="JVZ456" s="68" t="s">
        <v>93</v>
      </c>
      <c r="JWA456" s="68" t="s">
        <v>93</v>
      </c>
      <c r="JWB456" s="68" t="s">
        <v>93</v>
      </c>
      <c r="JWC456" s="68" t="s">
        <v>93</v>
      </c>
      <c r="JWD456" s="68" t="s">
        <v>93</v>
      </c>
      <c r="JWE456" s="68" t="s">
        <v>93</v>
      </c>
      <c r="JWF456" s="68" t="s">
        <v>93</v>
      </c>
      <c r="JWG456" s="68" t="s">
        <v>93</v>
      </c>
      <c r="JWH456" s="68" t="s">
        <v>93</v>
      </c>
      <c r="JWI456" s="68" t="s">
        <v>93</v>
      </c>
      <c r="JWJ456" s="68" t="s">
        <v>93</v>
      </c>
      <c r="JWK456" s="68" t="s">
        <v>93</v>
      </c>
      <c r="JWL456" s="68" t="s">
        <v>93</v>
      </c>
      <c r="JWM456" s="68" t="s">
        <v>93</v>
      </c>
      <c r="JWN456" s="68" t="s">
        <v>93</v>
      </c>
      <c r="JWO456" s="68" t="s">
        <v>93</v>
      </c>
      <c r="JWP456" s="68" t="s">
        <v>93</v>
      </c>
      <c r="JWQ456" s="68" t="s">
        <v>93</v>
      </c>
      <c r="JWR456" s="68" t="s">
        <v>93</v>
      </c>
      <c r="JWS456" s="68" t="s">
        <v>93</v>
      </c>
      <c r="JWT456" s="68" t="s">
        <v>93</v>
      </c>
      <c r="JWU456" s="68" t="s">
        <v>93</v>
      </c>
      <c r="JWV456" s="68" t="s">
        <v>93</v>
      </c>
      <c r="JWW456" s="68" t="s">
        <v>93</v>
      </c>
      <c r="JWX456" s="68" t="s">
        <v>93</v>
      </c>
      <c r="JWY456" s="68" t="s">
        <v>93</v>
      </c>
      <c r="JWZ456" s="68" t="s">
        <v>93</v>
      </c>
      <c r="JXA456" s="68" t="s">
        <v>93</v>
      </c>
      <c r="JXB456" s="68" t="s">
        <v>93</v>
      </c>
      <c r="JXC456" s="68" t="s">
        <v>93</v>
      </c>
      <c r="JXD456" s="68" t="s">
        <v>93</v>
      </c>
      <c r="JXE456" s="68" t="s">
        <v>93</v>
      </c>
      <c r="JXF456" s="68" t="s">
        <v>93</v>
      </c>
      <c r="JXG456" s="68" t="s">
        <v>93</v>
      </c>
      <c r="JXH456" s="68" t="s">
        <v>93</v>
      </c>
      <c r="JXI456" s="68" t="s">
        <v>93</v>
      </c>
      <c r="JXJ456" s="68" t="s">
        <v>93</v>
      </c>
      <c r="JXK456" s="68" t="s">
        <v>93</v>
      </c>
      <c r="JXL456" s="68" t="s">
        <v>93</v>
      </c>
      <c r="JXM456" s="68" t="s">
        <v>93</v>
      </c>
      <c r="JXN456" s="68" t="s">
        <v>93</v>
      </c>
      <c r="JXO456" s="68" t="s">
        <v>93</v>
      </c>
      <c r="JXP456" s="68" t="s">
        <v>93</v>
      </c>
      <c r="JXQ456" s="68" t="s">
        <v>93</v>
      </c>
      <c r="JXR456" s="68" t="s">
        <v>93</v>
      </c>
      <c r="JXS456" s="68" t="s">
        <v>93</v>
      </c>
      <c r="JXT456" s="68" t="s">
        <v>93</v>
      </c>
      <c r="JXU456" s="68" t="s">
        <v>93</v>
      </c>
      <c r="JXV456" s="68" t="s">
        <v>93</v>
      </c>
      <c r="JXW456" s="68" t="s">
        <v>93</v>
      </c>
      <c r="JXX456" s="68" t="s">
        <v>93</v>
      </c>
      <c r="JXY456" s="68" t="s">
        <v>93</v>
      </c>
      <c r="JXZ456" s="68" t="s">
        <v>93</v>
      </c>
      <c r="JYA456" s="68" t="s">
        <v>93</v>
      </c>
      <c r="JYB456" s="68" t="s">
        <v>93</v>
      </c>
      <c r="JYC456" s="68" t="s">
        <v>93</v>
      </c>
      <c r="JYD456" s="68" t="s">
        <v>93</v>
      </c>
      <c r="JYE456" s="68" t="s">
        <v>93</v>
      </c>
      <c r="JYF456" s="68" t="s">
        <v>93</v>
      </c>
      <c r="JYG456" s="68" t="s">
        <v>93</v>
      </c>
      <c r="JYH456" s="68" t="s">
        <v>93</v>
      </c>
      <c r="JYI456" s="68" t="s">
        <v>93</v>
      </c>
      <c r="JYJ456" s="68" t="s">
        <v>93</v>
      </c>
      <c r="JYK456" s="68" t="s">
        <v>93</v>
      </c>
      <c r="JYL456" s="68" t="s">
        <v>93</v>
      </c>
      <c r="JYM456" s="68" t="s">
        <v>93</v>
      </c>
      <c r="JYN456" s="68" t="s">
        <v>93</v>
      </c>
      <c r="JYO456" s="68" t="s">
        <v>93</v>
      </c>
      <c r="JYP456" s="68" t="s">
        <v>93</v>
      </c>
      <c r="JYQ456" s="68" t="s">
        <v>93</v>
      </c>
      <c r="JYR456" s="68" t="s">
        <v>93</v>
      </c>
      <c r="JYS456" s="68" t="s">
        <v>93</v>
      </c>
      <c r="JYT456" s="68" t="s">
        <v>93</v>
      </c>
      <c r="JYU456" s="68" t="s">
        <v>93</v>
      </c>
      <c r="JYV456" s="68" t="s">
        <v>93</v>
      </c>
      <c r="JYW456" s="68" t="s">
        <v>93</v>
      </c>
      <c r="JYX456" s="68" t="s">
        <v>93</v>
      </c>
      <c r="JYY456" s="68" t="s">
        <v>93</v>
      </c>
      <c r="JYZ456" s="68" t="s">
        <v>93</v>
      </c>
      <c r="JZA456" s="68" t="s">
        <v>93</v>
      </c>
      <c r="JZB456" s="68" t="s">
        <v>93</v>
      </c>
      <c r="JZC456" s="68" t="s">
        <v>93</v>
      </c>
      <c r="JZD456" s="68" t="s">
        <v>93</v>
      </c>
      <c r="JZE456" s="68" t="s">
        <v>93</v>
      </c>
      <c r="JZF456" s="68" t="s">
        <v>93</v>
      </c>
      <c r="JZG456" s="68" t="s">
        <v>93</v>
      </c>
      <c r="JZH456" s="68" t="s">
        <v>93</v>
      </c>
      <c r="JZI456" s="68" t="s">
        <v>93</v>
      </c>
      <c r="JZJ456" s="68" t="s">
        <v>93</v>
      </c>
      <c r="JZK456" s="68" t="s">
        <v>93</v>
      </c>
      <c r="JZL456" s="68" t="s">
        <v>93</v>
      </c>
      <c r="JZM456" s="68" t="s">
        <v>93</v>
      </c>
      <c r="JZN456" s="68" t="s">
        <v>93</v>
      </c>
      <c r="JZO456" s="68" t="s">
        <v>93</v>
      </c>
      <c r="JZP456" s="68" t="s">
        <v>93</v>
      </c>
      <c r="JZQ456" s="68" t="s">
        <v>93</v>
      </c>
      <c r="JZR456" s="68" t="s">
        <v>93</v>
      </c>
      <c r="JZS456" s="68" t="s">
        <v>93</v>
      </c>
      <c r="JZT456" s="68" t="s">
        <v>93</v>
      </c>
      <c r="JZU456" s="68" t="s">
        <v>93</v>
      </c>
      <c r="JZV456" s="68" t="s">
        <v>93</v>
      </c>
      <c r="JZW456" s="68" t="s">
        <v>93</v>
      </c>
      <c r="JZX456" s="68" t="s">
        <v>93</v>
      </c>
      <c r="JZY456" s="68" t="s">
        <v>93</v>
      </c>
      <c r="JZZ456" s="68" t="s">
        <v>93</v>
      </c>
      <c r="KAA456" s="68" t="s">
        <v>93</v>
      </c>
      <c r="KAB456" s="68" t="s">
        <v>93</v>
      </c>
      <c r="KAC456" s="68" t="s">
        <v>93</v>
      </c>
      <c r="KAD456" s="68" t="s">
        <v>93</v>
      </c>
      <c r="KAE456" s="68" t="s">
        <v>93</v>
      </c>
      <c r="KAF456" s="68" t="s">
        <v>93</v>
      </c>
      <c r="KAG456" s="68" t="s">
        <v>93</v>
      </c>
      <c r="KAH456" s="68" t="s">
        <v>93</v>
      </c>
      <c r="KAI456" s="68" t="s">
        <v>93</v>
      </c>
      <c r="KAJ456" s="68" t="s">
        <v>93</v>
      </c>
      <c r="KAK456" s="68" t="s">
        <v>93</v>
      </c>
      <c r="KAL456" s="68" t="s">
        <v>93</v>
      </c>
      <c r="KAM456" s="68" t="s">
        <v>93</v>
      </c>
      <c r="KAN456" s="68" t="s">
        <v>93</v>
      </c>
      <c r="KAO456" s="68" t="s">
        <v>93</v>
      </c>
      <c r="KAP456" s="68" t="s">
        <v>93</v>
      </c>
      <c r="KAQ456" s="68" t="s">
        <v>93</v>
      </c>
      <c r="KAR456" s="68" t="s">
        <v>93</v>
      </c>
      <c r="KAS456" s="68" t="s">
        <v>93</v>
      </c>
      <c r="KAT456" s="68" t="s">
        <v>93</v>
      </c>
      <c r="KAU456" s="68" t="s">
        <v>93</v>
      </c>
      <c r="KAV456" s="68" t="s">
        <v>93</v>
      </c>
      <c r="KAW456" s="68" t="s">
        <v>93</v>
      </c>
      <c r="KAX456" s="68" t="s">
        <v>93</v>
      </c>
      <c r="KAY456" s="68" t="s">
        <v>93</v>
      </c>
      <c r="KAZ456" s="68" t="s">
        <v>93</v>
      </c>
      <c r="KBA456" s="68" t="s">
        <v>93</v>
      </c>
      <c r="KBB456" s="68" t="s">
        <v>93</v>
      </c>
      <c r="KBC456" s="68" t="s">
        <v>93</v>
      </c>
      <c r="KBD456" s="68" t="s">
        <v>93</v>
      </c>
      <c r="KBE456" s="68" t="s">
        <v>93</v>
      </c>
      <c r="KBF456" s="68" t="s">
        <v>93</v>
      </c>
      <c r="KBG456" s="68" t="s">
        <v>93</v>
      </c>
      <c r="KBH456" s="68" t="s">
        <v>93</v>
      </c>
      <c r="KBI456" s="68" t="s">
        <v>93</v>
      </c>
      <c r="KBJ456" s="68" t="s">
        <v>93</v>
      </c>
      <c r="KBK456" s="68" t="s">
        <v>93</v>
      </c>
      <c r="KBL456" s="68" t="s">
        <v>93</v>
      </c>
      <c r="KBM456" s="68" t="s">
        <v>93</v>
      </c>
      <c r="KBN456" s="68" t="s">
        <v>93</v>
      </c>
      <c r="KBO456" s="68" t="s">
        <v>93</v>
      </c>
      <c r="KBP456" s="68" t="s">
        <v>93</v>
      </c>
      <c r="KBQ456" s="68" t="s">
        <v>93</v>
      </c>
      <c r="KBR456" s="68" t="s">
        <v>93</v>
      </c>
      <c r="KBS456" s="68" t="s">
        <v>93</v>
      </c>
      <c r="KBT456" s="68" t="s">
        <v>93</v>
      </c>
      <c r="KBU456" s="68" t="s">
        <v>93</v>
      </c>
      <c r="KBV456" s="68" t="s">
        <v>93</v>
      </c>
      <c r="KBW456" s="68" t="s">
        <v>93</v>
      </c>
      <c r="KBX456" s="68" t="s">
        <v>93</v>
      </c>
      <c r="KBY456" s="68" t="s">
        <v>93</v>
      </c>
      <c r="KBZ456" s="68" t="s">
        <v>93</v>
      </c>
      <c r="KCA456" s="68" t="s">
        <v>93</v>
      </c>
      <c r="KCB456" s="68" t="s">
        <v>93</v>
      </c>
      <c r="KCC456" s="68" t="s">
        <v>93</v>
      </c>
      <c r="KCD456" s="68" t="s">
        <v>93</v>
      </c>
      <c r="KCE456" s="68" t="s">
        <v>93</v>
      </c>
      <c r="KCF456" s="68" t="s">
        <v>93</v>
      </c>
      <c r="KCG456" s="68" t="s">
        <v>93</v>
      </c>
      <c r="KCH456" s="68" t="s">
        <v>93</v>
      </c>
      <c r="KCI456" s="68" t="s">
        <v>93</v>
      </c>
      <c r="KCJ456" s="68" t="s">
        <v>93</v>
      </c>
      <c r="KCK456" s="68" t="s">
        <v>93</v>
      </c>
      <c r="KCL456" s="68" t="s">
        <v>93</v>
      </c>
      <c r="KCM456" s="68" t="s">
        <v>93</v>
      </c>
      <c r="KCN456" s="68" t="s">
        <v>93</v>
      </c>
      <c r="KCO456" s="68" t="s">
        <v>93</v>
      </c>
      <c r="KCP456" s="68" t="s">
        <v>93</v>
      </c>
      <c r="KCQ456" s="68" t="s">
        <v>93</v>
      </c>
      <c r="KCR456" s="68" t="s">
        <v>93</v>
      </c>
      <c r="KCS456" s="68" t="s">
        <v>93</v>
      </c>
      <c r="KCT456" s="68" t="s">
        <v>93</v>
      </c>
      <c r="KCU456" s="68" t="s">
        <v>93</v>
      </c>
      <c r="KCV456" s="68" t="s">
        <v>93</v>
      </c>
      <c r="KCW456" s="68" t="s">
        <v>93</v>
      </c>
      <c r="KCX456" s="68" t="s">
        <v>93</v>
      </c>
      <c r="KCY456" s="68" t="s">
        <v>93</v>
      </c>
      <c r="KCZ456" s="68" t="s">
        <v>93</v>
      </c>
      <c r="KDA456" s="68" t="s">
        <v>93</v>
      </c>
      <c r="KDB456" s="68" t="s">
        <v>93</v>
      </c>
      <c r="KDC456" s="68" t="s">
        <v>93</v>
      </c>
      <c r="KDD456" s="68" t="s">
        <v>93</v>
      </c>
      <c r="KDE456" s="68" t="s">
        <v>93</v>
      </c>
      <c r="KDF456" s="68" t="s">
        <v>93</v>
      </c>
      <c r="KDG456" s="68" t="s">
        <v>93</v>
      </c>
      <c r="KDH456" s="68" t="s">
        <v>93</v>
      </c>
      <c r="KDI456" s="68" t="s">
        <v>93</v>
      </c>
      <c r="KDJ456" s="68" t="s">
        <v>93</v>
      </c>
      <c r="KDK456" s="68" t="s">
        <v>93</v>
      </c>
      <c r="KDL456" s="68" t="s">
        <v>93</v>
      </c>
      <c r="KDM456" s="68" t="s">
        <v>93</v>
      </c>
      <c r="KDN456" s="68" t="s">
        <v>93</v>
      </c>
      <c r="KDO456" s="68" t="s">
        <v>93</v>
      </c>
      <c r="KDP456" s="68" t="s">
        <v>93</v>
      </c>
      <c r="KDQ456" s="68" t="s">
        <v>93</v>
      </c>
      <c r="KDR456" s="68" t="s">
        <v>93</v>
      </c>
      <c r="KDS456" s="68" t="s">
        <v>93</v>
      </c>
      <c r="KDT456" s="68" t="s">
        <v>93</v>
      </c>
      <c r="KDU456" s="68" t="s">
        <v>93</v>
      </c>
      <c r="KDV456" s="68" t="s">
        <v>93</v>
      </c>
      <c r="KDW456" s="68" t="s">
        <v>93</v>
      </c>
      <c r="KDX456" s="68" t="s">
        <v>93</v>
      </c>
      <c r="KDY456" s="68" t="s">
        <v>93</v>
      </c>
      <c r="KDZ456" s="68" t="s">
        <v>93</v>
      </c>
      <c r="KEA456" s="68" t="s">
        <v>93</v>
      </c>
      <c r="KEB456" s="68" t="s">
        <v>93</v>
      </c>
      <c r="KEC456" s="68" t="s">
        <v>93</v>
      </c>
      <c r="KED456" s="68" t="s">
        <v>93</v>
      </c>
      <c r="KEE456" s="68" t="s">
        <v>93</v>
      </c>
      <c r="KEF456" s="68" t="s">
        <v>93</v>
      </c>
      <c r="KEG456" s="68" t="s">
        <v>93</v>
      </c>
      <c r="KEH456" s="68" t="s">
        <v>93</v>
      </c>
      <c r="KEI456" s="68" t="s">
        <v>93</v>
      </c>
      <c r="KEJ456" s="68" t="s">
        <v>93</v>
      </c>
      <c r="KEK456" s="68" t="s">
        <v>93</v>
      </c>
      <c r="KEL456" s="68" t="s">
        <v>93</v>
      </c>
      <c r="KEM456" s="68" t="s">
        <v>93</v>
      </c>
      <c r="KEN456" s="68" t="s">
        <v>93</v>
      </c>
      <c r="KEO456" s="68" t="s">
        <v>93</v>
      </c>
      <c r="KEP456" s="68" t="s">
        <v>93</v>
      </c>
      <c r="KEQ456" s="68" t="s">
        <v>93</v>
      </c>
      <c r="KER456" s="68" t="s">
        <v>93</v>
      </c>
      <c r="KES456" s="68" t="s">
        <v>93</v>
      </c>
      <c r="KET456" s="68" t="s">
        <v>93</v>
      </c>
      <c r="KEU456" s="68" t="s">
        <v>93</v>
      </c>
      <c r="KEV456" s="68" t="s">
        <v>93</v>
      </c>
      <c r="KEW456" s="68" t="s">
        <v>93</v>
      </c>
      <c r="KEX456" s="68" t="s">
        <v>93</v>
      </c>
      <c r="KEY456" s="68" t="s">
        <v>93</v>
      </c>
      <c r="KEZ456" s="68" t="s">
        <v>93</v>
      </c>
      <c r="KFA456" s="68" t="s">
        <v>93</v>
      </c>
      <c r="KFB456" s="68" t="s">
        <v>93</v>
      </c>
      <c r="KFC456" s="68" t="s">
        <v>93</v>
      </c>
      <c r="KFD456" s="68" t="s">
        <v>93</v>
      </c>
      <c r="KFE456" s="68" t="s">
        <v>93</v>
      </c>
      <c r="KFF456" s="68" t="s">
        <v>93</v>
      </c>
      <c r="KFG456" s="68" t="s">
        <v>93</v>
      </c>
      <c r="KFH456" s="68" t="s">
        <v>93</v>
      </c>
      <c r="KFI456" s="68" t="s">
        <v>93</v>
      </c>
      <c r="KFJ456" s="68" t="s">
        <v>93</v>
      </c>
      <c r="KFK456" s="68" t="s">
        <v>93</v>
      </c>
      <c r="KFL456" s="68" t="s">
        <v>93</v>
      </c>
      <c r="KFM456" s="68" t="s">
        <v>93</v>
      </c>
      <c r="KFN456" s="68" t="s">
        <v>93</v>
      </c>
      <c r="KFO456" s="68" t="s">
        <v>93</v>
      </c>
      <c r="KFP456" s="68" t="s">
        <v>93</v>
      </c>
      <c r="KFQ456" s="68" t="s">
        <v>93</v>
      </c>
      <c r="KFR456" s="68" t="s">
        <v>93</v>
      </c>
      <c r="KFS456" s="68" t="s">
        <v>93</v>
      </c>
      <c r="KFT456" s="68" t="s">
        <v>93</v>
      </c>
      <c r="KFU456" s="68" t="s">
        <v>93</v>
      </c>
      <c r="KFV456" s="68" t="s">
        <v>93</v>
      </c>
      <c r="KFW456" s="68" t="s">
        <v>93</v>
      </c>
      <c r="KFX456" s="68" t="s">
        <v>93</v>
      </c>
      <c r="KFY456" s="68" t="s">
        <v>93</v>
      </c>
      <c r="KFZ456" s="68" t="s">
        <v>93</v>
      </c>
      <c r="KGA456" s="68" t="s">
        <v>93</v>
      </c>
      <c r="KGB456" s="68" t="s">
        <v>93</v>
      </c>
      <c r="KGC456" s="68" t="s">
        <v>93</v>
      </c>
      <c r="KGD456" s="68" t="s">
        <v>93</v>
      </c>
      <c r="KGE456" s="68" t="s">
        <v>93</v>
      </c>
      <c r="KGF456" s="68" t="s">
        <v>93</v>
      </c>
      <c r="KGG456" s="68" t="s">
        <v>93</v>
      </c>
      <c r="KGH456" s="68" t="s">
        <v>93</v>
      </c>
      <c r="KGI456" s="68" t="s">
        <v>93</v>
      </c>
      <c r="KGJ456" s="68" t="s">
        <v>93</v>
      </c>
      <c r="KGK456" s="68" t="s">
        <v>93</v>
      </c>
      <c r="KGL456" s="68" t="s">
        <v>93</v>
      </c>
      <c r="KGM456" s="68" t="s">
        <v>93</v>
      </c>
      <c r="KGN456" s="68" t="s">
        <v>93</v>
      </c>
      <c r="KGO456" s="68" t="s">
        <v>93</v>
      </c>
      <c r="KGP456" s="68" t="s">
        <v>93</v>
      </c>
      <c r="KGQ456" s="68" t="s">
        <v>93</v>
      </c>
      <c r="KGR456" s="68" t="s">
        <v>93</v>
      </c>
      <c r="KGS456" s="68" t="s">
        <v>93</v>
      </c>
      <c r="KGT456" s="68" t="s">
        <v>93</v>
      </c>
      <c r="KGU456" s="68" t="s">
        <v>93</v>
      </c>
      <c r="KGV456" s="68" t="s">
        <v>93</v>
      </c>
      <c r="KGW456" s="68" t="s">
        <v>93</v>
      </c>
      <c r="KGX456" s="68" t="s">
        <v>93</v>
      </c>
      <c r="KGY456" s="68" t="s">
        <v>93</v>
      </c>
      <c r="KGZ456" s="68" t="s">
        <v>93</v>
      </c>
      <c r="KHA456" s="68" t="s">
        <v>93</v>
      </c>
      <c r="KHB456" s="68" t="s">
        <v>93</v>
      </c>
      <c r="KHC456" s="68" t="s">
        <v>93</v>
      </c>
      <c r="KHD456" s="68" t="s">
        <v>93</v>
      </c>
      <c r="KHE456" s="68" t="s">
        <v>93</v>
      </c>
      <c r="KHF456" s="68" t="s">
        <v>93</v>
      </c>
      <c r="KHG456" s="68" t="s">
        <v>93</v>
      </c>
      <c r="KHH456" s="68" t="s">
        <v>93</v>
      </c>
      <c r="KHI456" s="68" t="s">
        <v>93</v>
      </c>
      <c r="KHJ456" s="68" t="s">
        <v>93</v>
      </c>
      <c r="KHK456" s="68" t="s">
        <v>93</v>
      </c>
      <c r="KHL456" s="68" t="s">
        <v>93</v>
      </c>
      <c r="KHM456" s="68" t="s">
        <v>93</v>
      </c>
      <c r="KHN456" s="68" t="s">
        <v>93</v>
      </c>
      <c r="KHO456" s="68" t="s">
        <v>93</v>
      </c>
      <c r="KHP456" s="68" t="s">
        <v>93</v>
      </c>
      <c r="KHQ456" s="68" t="s">
        <v>93</v>
      </c>
      <c r="KHR456" s="68" t="s">
        <v>93</v>
      </c>
      <c r="KHS456" s="68" t="s">
        <v>93</v>
      </c>
      <c r="KHT456" s="68" t="s">
        <v>93</v>
      </c>
      <c r="KHU456" s="68" t="s">
        <v>93</v>
      </c>
      <c r="KHV456" s="68" t="s">
        <v>93</v>
      </c>
      <c r="KHW456" s="68" t="s">
        <v>93</v>
      </c>
      <c r="KHX456" s="68" t="s">
        <v>93</v>
      </c>
      <c r="KHY456" s="68" t="s">
        <v>93</v>
      </c>
      <c r="KHZ456" s="68" t="s">
        <v>93</v>
      </c>
      <c r="KIA456" s="68" t="s">
        <v>93</v>
      </c>
      <c r="KIB456" s="68" t="s">
        <v>93</v>
      </c>
      <c r="KIC456" s="68" t="s">
        <v>93</v>
      </c>
      <c r="KID456" s="68" t="s">
        <v>93</v>
      </c>
      <c r="KIE456" s="68" t="s">
        <v>93</v>
      </c>
      <c r="KIF456" s="68" t="s">
        <v>93</v>
      </c>
      <c r="KIG456" s="68" t="s">
        <v>93</v>
      </c>
      <c r="KIH456" s="68" t="s">
        <v>93</v>
      </c>
      <c r="KII456" s="68" t="s">
        <v>93</v>
      </c>
      <c r="KIJ456" s="68" t="s">
        <v>93</v>
      </c>
      <c r="KIK456" s="68" t="s">
        <v>93</v>
      </c>
      <c r="KIL456" s="68" t="s">
        <v>93</v>
      </c>
      <c r="KIM456" s="68" t="s">
        <v>93</v>
      </c>
      <c r="KIN456" s="68" t="s">
        <v>93</v>
      </c>
      <c r="KIO456" s="68" t="s">
        <v>93</v>
      </c>
      <c r="KIP456" s="68" t="s">
        <v>93</v>
      </c>
      <c r="KIQ456" s="68" t="s">
        <v>93</v>
      </c>
      <c r="KIR456" s="68" t="s">
        <v>93</v>
      </c>
      <c r="KIS456" s="68" t="s">
        <v>93</v>
      </c>
      <c r="KIT456" s="68" t="s">
        <v>93</v>
      </c>
      <c r="KIU456" s="68" t="s">
        <v>93</v>
      </c>
      <c r="KIV456" s="68" t="s">
        <v>93</v>
      </c>
      <c r="KIW456" s="68" t="s">
        <v>93</v>
      </c>
      <c r="KIX456" s="68" t="s">
        <v>93</v>
      </c>
      <c r="KIY456" s="68" t="s">
        <v>93</v>
      </c>
      <c r="KIZ456" s="68" t="s">
        <v>93</v>
      </c>
      <c r="KJA456" s="68" t="s">
        <v>93</v>
      </c>
      <c r="KJB456" s="68" t="s">
        <v>93</v>
      </c>
      <c r="KJC456" s="68" t="s">
        <v>93</v>
      </c>
      <c r="KJD456" s="68" t="s">
        <v>93</v>
      </c>
      <c r="KJE456" s="68" t="s">
        <v>93</v>
      </c>
      <c r="KJF456" s="68" t="s">
        <v>93</v>
      </c>
      <c r="KJG456" s="68" t="s">
        <v>93</v>
      </c>
      <c r="KJH456" s="68" t="s">
        <v>93</v>
      </c>
      <c r="KJI456" s="68" t="s">
        <v>93</v>
      </c>
      <c r="KJJ456" s="68" t="s">
        <v>93</v>
      </c>
      <c r="KJK456" s="68" t="s">
        <v>93</v>
      </c>
      <c r="KJL456" s="68" t="s">
        <v>93</v>
      </c>
      <c r="KJM456" s="68" t="s">
        <v>93</v>
      </c>
      <c r="KJN456" s="68" t="s">
        <v>93</v>
      </c>
      <c r="KJO456" s="68" t="s">
        <v>93</v>
      </c>
      <c r="KJP456" s="68" t="s">
        <v>93</v>
      </c>
      <c r="KJQ456" s="68" t="s">
        <v>93</v>
      </c>
      <c r="KJR456" s="68" t="s">
        <v>93</v>
      </c>
      <c r="KJS456" s="68" t="s">
        <v>93</v>
      </c>
      <c r="KJT456" s="68" t="s">
        <v>93</v>
      </c>
      <c r="KJU456" s="68" t="s">
        <v>93</v>
      </c>
      <c r="KJV456" s="68" t="s">
        <v>93</v>
      </c>
      <c r="KJW456" s="68" t="s">
        <v>93</v>
      </c>
      <c r="KJX456" s="68" t="s">
        <v>93</v>
      </c>
      <c r="KJY456" s="68" t="s">
        <v>93</v>
      </c>
      <c r="KJZ456" s="68" t="s">
        <v>93</v>
      </c>
      <c r="KKA456" s="68" t="s">
        <v>93</v>
      </c>
      <c r="KKB456" s="68" t="s">
        <v>93</v>
      </c>
      <c r="KKC456" s="68" t="s">
        <v>93</v>
      </c>
      <c r="KKD456" s="68" t="s">
        <v>93</v>
      </c>
      <c r="KKE456" s="68" t="s">
        <v>93</v>
      </c>
      <c r="KKF456" s="68" t="s">
        <v>93</v>
      </c>
      <c r="KKG456" s="68" t="s">
        <v>93</v>
      </c>
      <c r="KKH456" s="68" t="s">
        <v>93</v>
      </c>
      <c r="KKI456" s="68" t="s">
        <v>93</v>
      </c>
      <c r="KKJ456" s="68" t="s">
        <v>93</v>
      </c>
      <c r="KKK456" s="68" t="s">
        <v>93</v>
      </c>
      <c r="KKL456" s="68" t="s">
        <v>93</v>
      </c>
      <c r="KKM456" s="68" t="s">
        <v>93</v>
      </c>
      <c r="KKN456" s="68" t="s">
        <v>93</v>
      </c>
      <c r="KKO456" s="68" t="s">
        <v>93</v>
      </c>
      <c r="KKP456" s="68" t="s">
        <v>93</v>
      </c>
      <c r="KKQ456" s="68" t="s">
        <v>93</v>
      </c>
      <c r="KKR456" s="68" t="s">
        <v>93</v>
      </c>
      <c r="KKS456" s="68" t="s">
        <v>93</v>
      </c>
      <c r="KKT456" s="68" t="s">
        <v>93</v>
      </c>
      <c r="KKU456" s="68" t="s">
        <v>93</v>
      </c>
      <c r="KKV456" s="68" t="s">
        <v>93</v>
      </c>
      <c r="KKW456" s="68" t="s">
        <v>93</v>
      </c>
      <c r="KKX456" s="68" t="s">
        <v>93</v>
      </c>
      <c r="KKY456" s="68" t="s">
        <v>93</v>
      </c>
      <c r="KKZ456" s="68" t="s">
        <v>93</v>
      </c>
      <c r="KLA456" s="68" t="s">
        <v>93</v>
      </c>
      <c r="KLB456" s="68" t="s">
        <v>93</v>
      </c>
      <c r="KLC456" s="68" t="s">
        <v>93</v>
      </c>
      <c r="KLD456" s="68" t="s">
        <v>93</v>
      </c>
      <c r="KLE456" s="68" t="s">
        <v>93</v>
      </c>
      <c r="KLF456" s="68" t="s">
        <v>93</v>
      </c>
      <c r="KLG456" s="68" t="s">
        <v>93</v>
      </c>
      <c r="KLH456" s="68" t="s">
        <v>93</v>
      </c>
      <c r="KLI456" s="68" t="s">
        <v>93</v>
      </c>
      <c r="KLJ456" s="68" t="s">
        <v>93</v>
      </c>
      <c r="KLK456" s="68" t="s">
        <v>93</v>
      </c>
      <c r="KLL456" s="68" t="s">
        <v>93</v>
      </c>
      <c r="KLM456" s="68" t="s">
        <v>93</v>
      </c>
      <c r="KLN456" s="68" t="s">
        <v>93</v>
      </c>
      <c r="KLO456" s="68" t="s">
        <v>93</v>
      </c>
      <c r="KLP456" s="68" t="s">
        <v>93</v>
      </c>
      <c r="KLQ456" s="68" t="s">
        <v>93</v>
      </c>
      <c r="KLR456" s="68" t="s">
        <v>93</v>
      </c>
      <c r="KLS456" s="68" t="s">
        <v>93</v>
      </c>
      <c r="KLT456" s="68" t="s">
        <v>93</v>
      </c>
      <c r="KLU456" s="68" t="s">
        <v>93</v>
      </c>
      <c r="KLV456" s="68" t="s">
        <v>93</v>
      </c>
      <c r="KLW456" s="68" t="s">
        <v>93</v>
      </c>
      <c r="KLX456" s="68" t="s">
        <v>93</v>
      </c>
      <c r="KLY456" s="68" t="s">
        <v>93</v>
      </c>
      <c r="KLZ456" s="68" t="s">
        <v>93</v>
      </c>
      <c r="KMA456" s="68" t="s">
        <v>93</v>
      </c>
      <c r="KMB456" s="68" t="s">
        <v>93</v>
      </c>
      <c r="KMC456" s="68" t="s">
        <v>93</v>
      </c>
      <c r="KMD456" s="68" t="s">
        <v>93</v>
      </c>
      <c r="KME456" s="68" t="s">
        <v>93</v>
      </c>
      <c r="KMF456" s="68" t="s">
        <v>93</v>
      </c>
      <c r="KMG456" s="68" t="s">
        <v>93</v>
      </c>
      <c r="KMH456" s="68" t="s">
        <v>93</v>
      </c>
      <c r="KMI456" s="68" t="s">
        <v>93</v>
      </c>
      <c r="KMJ456" s="68" t="s">
        <v>93</v>
      </c>
      <c r="KMK456" s="68" t="s">
        <v>93</v>
      </c>
      <c r="KML456" s="68" t="s">
        <v>93</v>
      </c>
      <c r="KMM456" s="68" t="s">
        <v>93</v>
      </c>
      <c r="KMN456" s="68" t="s">
        <v>93</v>
      </c>
      <c r="KMO456" s="68" t="s">
        <v>93</v>
      </c>
      <c r="KMP456" s="68" t="s">
        <v>93</v>
      </c>
      <c r="KMQ456" s="68" t="s">
        <v>93</v>
      </c>
      <c r="KMR456" s="68" t="s">
        <v>93</v>
      </c>
      <c r="KMS456" s="68" t="s">
        <v>93</v>
      </c>
      <c r="KMT456" s="68" t="s">
        <v>93</v>
      </c>
      <c r="KMU456" s="68" t="s">
        <v>93</v>
      </c>
      <c r="KMV456" s="68" t="s">
        <v>93</v>
      </c>
      <c r="KMW456" s="68" t="s">
        <v>93</v>
      </c>
      <c r="KMX456" s="68" t="s">
        <v>93</v>
      </c>
      <c r="KMY456" s="68" t="s">
        <v>93</v>
      </c>
      <c r="KMZ456" s="68" t="s">
        <v>93</v>
      </c>
      <c r="KNA456" s="68" t="s">
        <v>93</v>
      </c>
      <c r="KNB456" s="68" t="s">
        <v>93</v>
      </c>
      <c r="KNC456" s="68" t="s">
        <v>93</v>
      </c>
      <c r="KND456" s="68" t="s">
        <v>93</v>
      </c>
      <c r="KNE456" s="68" t="s">
        <v>93</v>
      </c>
      <c r="KNF456" s="68" t="s">
        <v>93</v>
      </c>
      <c r="KNG456" s="68" t="s">
        <v>93</v>
      </c>
      <c r="KNH456" s="68" t="s">
        <v>93</v>
      </c>
      <c r="KNI456" s="68" t="s">
        <v>93</v>
      </c>
      <c r="KNJ456" s="68" t="s">
        <v>93</v>
      </c>
      <c r="KNK456" s="68" t="s">
        <v>93</v>
      </c>
      <c r="KNL456" s="68" t="s">
        <v>93</v>
      </c>
      <c r="KNM456" s="68" t="s">
        <v>93</v>
      </c>
      <c r="KNN456" s="68" t="s">
        <v>93</v>
      </c>
      <c r="KNO456" s="68" t="s">
        <v>93</v>
      </c>
      <c r="KNP456" s="68" t="s">
        <v>93</v>
      </c>
      <c r="KNQ456" s="68" t="s">
        <v>93</v>
      </c>
      <c r="KNR456" s="68" t="s">
        <v>93</v>
      </c>
      <c r="KNS456" s="68" t="s">
        <v>93</v>
      </c>
      <c r="KNT456" s="68" t="s">
        <v>93</v>
      </c>
      <c r="KNU456" s="68" t="s">
        <v>93</v>
      </c>
      <c r="KNV456" s="68" t="s">
        <v>93</v>
      </c>
      <c r="KNW456" s="68" t="s">
        <v>93</v>
      </c>
      <c r="KNX456" s="68" t="s">
        <v>93</v>
      </c>
      <c r="KNY456" s="68" t="s">
        <v>93</v>
      </c>
      <c r="KNZ456" s="68" t="s">
        <v>93</v>
      </c>
      <c r="KOA456" s="68" t="s">
        <v>93</v>
      </c>
      <c r="KOB456" s="68" t="s">
        <v>93</v>
      </c>
      <c r="KOC456" s="68" t="s">
        <v>93</v>
      </c>
      <c r="KOD456" s="68" t="s">
        <v>93</v>
      </c>
      <c r="KOE456" s="68" t="s">
        <v>93</v>
      </c>
      <c r="KOF456" s="68" t="s">
        <v>93</v>
      </c>
      <c r="KOG456" s="68" t="s">
        <v>93</v>
      </c>
      <c r="KOH456" s="68" t="s">
        <v>93</v>
      </c>
      <c r="KOI456" s="68" t="s">
        <v>93</v>
      </c>
      <c r="KOJ456" s="68" t="s">
        <v>93</v>
      </c>
      <c r="KOK456" s="68" t="s">
        <v>93</v>
      </c>
      <c r="KOL456" s="68" t="s">
        <v>93</v>
      </c>
      <c r="KOM456" s="68" t="s">
        <v>93</v>
      </c>
      <c r="KON456" s="68" t="s">
        <v>93</v>
      </c>
      <c r="KOO456" s="68" t="s">
        <v>93</v>
      </c>
      <c r="KOP456" s="68" t="s">
        <v>93</v>
      </c>
      <c r="KOQ456" s="68" t="s">
        <v>93</v>
      </c>
      <c r="KOR456" s="68" t="s">
        <v>93</v>
      </c>
      <c r="KOS456" s="68" t="s">
        <v>93</v>
      </c>
      <c r="KOT456" s="68" t="s">
        <v>93</v>
      </c>
      <c r="KOU456" s="68" t="s">
        <v>93</v>
      </c>
      <c r="KOV456" s="68" t="s">
        <v>93</v>
      </c>
      <c r="KOW456" s="68" t="s">
        <v>93</v>
      </c>
      <c r="KOX456" s="68" t="s">
        <v>93</v>
      </c>
      <c r="KOY456" s="68" t="s">
        <v>93</v>
      </c>
      <c r="KOZ456" s="68" t="s">
        <v>93</v>
      </c>
      <c r="KPA456" s="68" t="s">
        <v>93</v>
      </c>
      <c r="KPB456" s="68" t="s">
        <v>93</v>
      </c>
      <c r="KPC456" s="68" t="s">
        <v>93</v>
      </c>
      <c r="KPD456" s="68" t="s">
        <v>93</v>
      </c>
      <c r="KPE456" s="68" t="s">
        <v>93</v>
      </c>
      <c r="KPF456" s="68" t="s">
        <v>93</v>
      </c>
      <c r="KPG456" s="68" t="s">
        <v>93</v>
      </c>
      <c r="KPH456" s="68" t="s">
        <v>93</v>
      </c>
      <c r="KPI456" s="68" t="s">
        <v>93</v>
      </c>
      <c r="KPJ456" s="68" t="s">
        <v>93</v>
      </c>
      <c r="KPK456" s="68" t="s">
        <v>93</v>
      </c>
      <c r="KPL456" s="68" t="s">
        <v>93</v>
      </c>
      <c r="KPM456" s="68" t="s">
        <v>93</v>
      </c>
      <c r="KPN456" s="68" t="s">
        <v>93</v>
      </c>
      <c r="KPO456" s="68" t="s">
        <v>93</v>
      </c>
      <c r="KPP456" s="68" t="s">
        <v>93</v>
      </c>
      <c r="KPQ456" s="68" t="s">
        <v>93</v>
      </c>
      <c r="KPR456" s="68" t="s">
        <v>93</v>
      </c>
      <c r="KPS456" s="68" t="s">
        <v>93</v>
      </c>
      <c r="KPT456" s="68" t="s">
        <v>93</v>
      </c>
      <c r="KPU456" s="68" t="s">
        <v>93</v>
      </c>
      <c r="KPV456" s="68" t="s">
        <v>93</v>
      </c>
      <c r="KPW456" s="68" t="s">
        <v>93</v>
      </c>
      <c r="KPX456" s="68" t="s">
        <v>93</v>
      </c>
      <c r="KPY456" s="68" t="s">
        <v>93</v>
      </c>
      <c r="KPZ456" s="68" t="s">
        <v>93</v>
      </c>
      <c r="KQA456" s="68" t="s">
        <v>93</v>
      </c>
      <c r="KQB456" s="68" t="s">
        <v>93</v>
      </c>
      <c r="KQC456" s="68" t="s">
        <v>93</v>
      </c>
      <c r="KQD456" s="68" t="s">
        <v>93</v>
      </c>
      <c r="KQE456" s="68" t="s">
        <v>93</v>
      </c>
      <c r="KQF456" s="68" t="s">
        <v>93</v>
      </c>
      <c r="KQG456" s="68" t="s">
        <v>93</v>
      </c>
      <c r="KQH456" s="68" t="s">
        <v>93</v>
      </c>
      <c r="KQI456" s="68" t="s">
        <v>93</v>
      </c>
      <c r="KQJ456" s="68" t="s">
        <v>93</v>
      </c>
      <c r="KQK456" s="68" t="s">
        <v>93</v>
      </c>
      <c r="KQL456" s="68" t="s">
        <v>93</v>
      </c>
      <c r="KQM456" s="68" t="s">
        <v>93</v>
      </c>
      <c r="KQN456" s="68" t="s">
        <v>93</v>
      </c>
      <c r="KQO456" s="68" t="s">
        <v>93</v>
      </c>
      <c r="KQP456" s="68" t="s">
        <v>93</v>
      </c>
      <c r="KQQ456" s="68" t="s">
        <v>93</v>
      </c>
      <c r="KQR456" s="68" t="s">
        <v>93</v>
      </c>
      <c r="KQS456" s="68" t="s">
        <v>93</v>
      </c>
      <c r="KQT456" s="68" t="s">
        <v>93</v>
      </c>
      <c r="KQU456" s="68" t="s">
        <v>93</v>
      </c>
      <c r="KQV456" s="68" t="s">
        <v>93</v>
      </c>
      <c r="KQW456" s="68" t="s">
        <v>93</v>
      </c>
      <c r="KQX456" s="68" t="s">
        <v>93</v>
      </c>
      <c r="KQY456" s="68" t="s">
        <v>93</v>
      </c>
      <c r="KQZ456" s="68" t="s">
        <v>93</v>
      </c>
      <c r="KRA456" s="68" t="s">
        <v>93</v>
      </c>
      <c r="KRB456" s="68" t="s">
        <v>93</v>
      </c>
      <c r="KRC456" s="68" t="s">
        <v>93</v>
      </c>
      <c r="KRD456" s="68" t="s">
        <v>93</v>
      </c>
      <c r="KRE456" s="68" t="s">
        <v>93</v>
      </c>
      <c r="KRF456" s="68" t="s">
        <v>93</v>
      </c>
      <c r="KRG456" s="68" t="s">
        <v>93</v>
      </c>
      <c r="KRH456" s="68" t="s">
        <v>93</v>
      </c>
      <c r="KRI456" s="68" t="s">
        <v>93</v>
      </c>
      <c r="KRJ456" s="68" t="s">
        <v>93</v>
      </c>
      <c r="KRK456" s="68" t="s">
        <v>93</v>
      </c>
      <c r="KRL456" s="68" t="s">
        <v>93</v>
      </c>
      <c r="KRM456" s="68" t="s">
        <v>93</v>
      </c>
      <c r="KRN456" s="68" t="s">
        <v>93</v>
      </c>
      <c r="KRO456" s="68" t="s">
        <v>93</v>
      </c>
      <c r="KRP456" s="68" t="s">
        <v>93</v>
      </c>
      <c r="KRQ456" s="68" t="s">
        <v>93</v>
      </c>
      <c r="KRR456" s="68" t="s">
        <v>93</v>
      </c>
      <c r="KRS456" s="68" t="s">
        <v>93</v>
      </c>
      <c r="KRT456" s="68" t="s">
        <v>93</v>
      </c>
      <c r="KRU456" s="68" t="s">
        <v>93</v>
      </c>
      <c r="KRV456" s="68" t="s">
        <v>93</v>
      </c>
      <c r="KRW456" s="68" t="s">
        <v>93</v>
      </c>
      <c r="KRX456" s="68" t="s">
        <v>93</v>
      </c>
      <c r="KRY456" s="68" t="s">
        <v>93</v>
      </c>
      <c r="KRZ456" s="68" t="s">
        <v>93</v>
      </c>
      <c r="KSA456" s="68" t="s">
        <v>93</v>
      </c>
      <c r="KSB456" s="68" t="s">
        <v>93</v>
      </c>
      <c r="KSC456" s="68" t="s">
        <v>93</v>
      </c>
      <c r="KSD456" s="68" t="s">
        <v>93</v>
      </c>
      <c r="KSE456" s="68" t="s">
        <v>93</v>
      </c>
      <c r="KSF456" s="68" t="s">
        <v>93</v>
      </c>
      <c r="KSG456" s="68" t="s">
        <v>93</v>
      </c>
      <c r="KSH456" s="68" t="s">
        <v>93</v>
      </c>
      <c r="KSI456" s="68" t="s">
        <v>93</v>
      </c>
      <c r="KSJ456" s="68" t="s">
        <v>93</v>
      </c>
      <c r="KSK456" s="68" t="s">
        <v>93</v>
      </c>
      <c r="KSL456" s="68" t="s">
        <v>93</v>
      </c>
      <c r="KSM456" s="68" t="s">
        <v>93</v>
      </c>
      <c r="KSN456" s="68" t="s">
        <v>93</v>
      </c>
      <c r="KSO456" s="68" t="s">
        <v>93</v>
      </c>
      <c r="KSP456" s="68" t="s">
        <v>93</v>
      </c>
      <c r="KSQ456" s="68" t="s">
        <v>93</v>
      </c>
      <c r="KSR456" s="68" t="s">
        <v>93</v>
      </c>
      <c r="KSS456" s="68" t="s">
        <v>93</v>
      </c>
      <c r="KST456" s="68" t="s">
        <v>93</v>
      </c>
      <c r="KSU456" s="68" t="s">
        <v>93</v>
      </c>
      <c r="KSV456" s="68" t="s">
        <v>93</v>
      </c>
      <c r="KSW456" s="68" t="s">
        <v>93</v>
      </c>
      <c r="KSX456" s="68" t="s">
        <v>93</v>
      </c>
      <c r="KSY456" s="68" t="s">
        <v>93</v>
      </c>
      <c r="KSZ456" s="68" t="s">
        <v>93</v>
      </c>
      <c r="KTA456" s="68" t="s">
        <v>93</v>
      </c>
      <c r="KTB456" s="68" t="s">
        <v>93</v>
      </c>
      <c r="KTC456" s="68" t="s">
        <v>93</v>
      </c>
      <c r="KTD456" s="68" t="s">
        <v>93</v>
      </c>
      <c r="KTE456" s="68" t="s">
        <v>93</v>
      </c>
      <c r="KTF456" s="68" t="s">
        <v>93</v>
      </c>
      <c r="KTG456" s="68" t="s">
        <v>93</v>
      </c>
      <c r="KTH456" s="68" t="s">
        <v>93</v>
      </c>
      <c r="KTI456" s="68" t="s">
        <v>93</v>
      </c>
      <c r="KTJ456" s="68" t="s">
        <v>93</v>
      </c>
      <c r="KTK456" s="68" t="s">
        <v>93</v>
      </c>
      <c r="KTL456" s="68" t="s">
        <v>93</v>
      </c>
      <c r="KTM456" s="68" t="s">
        <v>93</v>
      </c>
      <c r="KTN456" s="68" t="s">
        <v>93</v>
      </c>
      <c r="KTO456" s="68" t="s">
        <v>93</v>
      </c>
      <c r="KTP456" s="68" t="s">
        <v>93</v>
      </c>
      <c r="KTQ456" s="68" t="s">
        <v>93</v>
      </c>
      <c r="KTR456" s="68" t="s">
        <v>93</v>
      </c>
      <c r="KTS456" s="68" t="s">
        <v>93</v>
      </c>
      <c r="KTT456" s="68" t="s">
        <v>93</v>
      </c>
      <c r="KTU456" s="68" t="s">
        <v>93</v>
      </c>
      <c r="KTV456" s="68" t="s">
        <v>93</v>
      </c>
      <c r="KTW456" s="68" t="s">
        <v>93</v>
      </c>
      <c r="KTX456" s="68" t="s">
        <v>93</v>
      </c>
      <c r="KTY456" s="68" t="s">
        <v>93</v>
      </c>
      <c r="KTZ456" s="68" t="s">
        <v>93</v>
      </c>
      <c r="KUA456" s="68" t="s">
        <v>93</v>
      </c>
      <c r="KUB456" s="68" t="s">
        <v>93</v>
      </c>
      <c r="KUC456" s="68" t="s">
        <v>93</v>
      </c>
      <c r="KUD456" s="68" t="s">
        <v>93</v>
      </c>
      <c r="KUE456" s="68" t="s">
        <v>93</v>
      </c>
      <c r="KUF456" s="68" t="s">
        <v>93</v>
      </c>
      <c r="KUG456" s="68" t="s">
        <v>93</v>
      </c>
      <c r="KUH456" s="68" t="s">
        <v>93</v>
      </c>
      <c r="KUI456" s="68" t="s">
        <v>93</v>
      </c>
      <c r="KUJ456" s="68" t="s">
        <v>93</v>
      </c>
      <c r="KUK456" s="68" t="s">
        <v>93</v>
      </c>
      <c r="KUL456" s="68" t="s">
        <v>93</v>
      </c>
      <c r="KUM456" s="68" t="s">
        <v>93</v>
      </c>
      <c r="KUN456" s="68" t="s">
        <v>93</v>
      </c>
      <c r="KUO456" s="68" t="s">
        <v>93</v>
      </c>
      <c r="KUP456" s="68" t="s">
        <v>93</v>
      </c>
      <c r="KUQ456" s="68" t="s">
        <v>93</v>
      </c>
      <c r="KUR456" s="68" t="s">
        <v>93</v>
      </c>
      <c r="KUS456" s="68" t="s">
        <v>93</v>
      </c>
      <c r="KUT456" s="68" t="s">
        <v>93</v>
      </c>
      <c r="KUU456" s="68" t="s">
        <v>93</v>
      </c>
      <c r="KUV456" s="68" t="s">
        <v>93</v>
      </c>
      <c r="KUW456" s="68" t="s">
        <v>93</v>
      </c>
      <c r="KUX456" s="68" t="s">
        <v>93</v>
      </c>
      <c r="KUY456" s="68" t="s">
        <v>93</v>
      </c>
      <c r="KUZ456" s="68" t="s">
        <v>93</v>
      </c>
      <c r="KVA456" s="68" t="s">
        <v>93</v>
      </c>
      <c r="KVB456" s="68" t="s">
        <v>93</v>
      </c>
      <c r="KVC456" s="68" t="s">
        <v>93</v>
      </c>
      <c r="KVD456" s="68" t="s">
        <v>93</v>
      </c>
      <c r="KVE456" s="68" t="s">
        <v>93</v>
      </c>
      <c r="KVF456" s="68" t="s">
        <v>93</v>
      </c>
      <c r="KVG456" s="68" t="s">
        <v>93</v>
      </c>
      <c r="KVH456" s="68" t="s">
        <v>93</v>
      </c>
      <c r="KVI456" s="68" t="s">
        <v>93</v>
      </c>
      <c r="KVJ456" s="68" t="s">
        <v>93</v>
      </c>
      <c r="KVK456" s="68" t="s">
        <v>93</v>
      </c>
      <c r="KVL456" s="68" t="s">
        <v>93</v>
      </c>
      <c r="KVM456" s="68" t="s">
        <v>93</v>
      </c>
      <c r="KVN456" s="68" t="s">
        <v>93</v>
      </c>
      <c r="KVO456" s="68" t="s">
        <v>93</v>
      </c>
      <c r="KVP456" s="68" t="s">
        <v>93</v>
      </c>
      <c r="KVQ456" s="68" t="s">
        <v>93</v>
      </c>
      <c r="KVR456" s="68" t="s">
        <v>93</v>
      </c>
      <c r="KVS456" s="68" t="s">
        <v>93</v>
      </c>
      <c r="KVT456" s="68" t="s">
        <v>93</v>
      </c>
      <c r="KVU456" s="68" t="s">
        <v>93</v>
      </c>
      <c r="KVV456" s="68" t="s">
        <v>93</v>
      </c>
      <c r="KVW456" s="68" t="s">
        <v>93</v>
      </c>
      <c r="KVX456" s="68" t="s">
        <v>93</v>
      </c>
      <c r="KVY456" s="68" t="s">
        <v>93</v>
      </c>
      <c r="KVZ456" s="68" t="s">
        <v>93</v>
      </c>
      <c r="KWA456" s="68" t="s">
        <v>93</v>
      </c>
      <c r="KWB456" s="68" t="s">
        <v>93</v>
      </c>
      <c r="KWC456" s="68" t="s">
        <v>93</v>
      </c>
      <c r="KWD456" s="68" t="s">
        <v>93</v>
      </c>
      <c r="KWE456" s="68" t="s">
        <v>93</v>
      </c>
      <c r="KWF456" s="68" t="s">
        <v>93</v>
      </c>
      <c r="KWG456" s="68" t="s">
        <v>93</v>
      </c>
      <c r="KWH456" s="68" t="s">
        <v>93</v>
      </c>
      <c r="KWI456" s="68" t="s">
        <v>93</v>
      </c>
      <c r="KWJ456" s="68" t="s">
        <v>93</v>
      </c>
      <c r="KWK456" s="68" t="s">
        <v>93</v>
      </c>
      <c r="KWL456" s="68" t="s">
        <v>93</v>
      </c>
      <c r="KWM456" s="68" t="s">
        <v>93</v>
      </c>
      <c r="KWN456" s="68" t="s">
        <v>93</v>
      </c>
      <c r="KWO456" s="68" t="s">
        <v>93</v>
      </c>
      <c r="KWP456" s="68" t="s">
        <v>93</v>
      </c>
      <c r="KWQ456" s="68" t="s">
        <v>93</v>
      </c>
      <c r="KWR456" s="68" t="s">
        <v>93</v>
      </c>
      <c r="KWS456" s="68" t="s">
        <v>93</v>
      </c>
      <c r="KWT456" s="68" t="s">
        <v>93</v>
      </c>
      <c r="KWU456" s="68" t="s">
        <v>93</v>
      </c>
      <c r="KWV456" s="68" t="s">
        <v>93</v>
      </c>
      <c r="KWW456" s="68" t="s">
        <v>93</v>
      </c>
      <c r="KWX456" s="68" t="s">
        <v>93</v>
      </c>
      <c r="KWY456" s="68" t="s">
        <v>93</v>
      </c>
      <c r="KWZ456" s="68" t="s">
        <v>93</v>
      </c>
      <c r="KXA456" s="68" t="s">
        <v>93</v>
      </c>
      <c r="KXB456" s="68" t="s">
        <v>93</v>
      </c>
      <c r="KXC456" s="68" t="s">
        <v>93</v>
      </c>
      <c r="KXD456" s="68" t="s">
        <v>93</v>
      </c>
      <c r="KXE456" s="68" t="s">
        <v>93</v>
      </c>
      <c r="KXF456" s="68" t="s">
        <v>93</v>
      </c>
      <c r="KXG456" s="68" t="s">
        <v>93</v>
      </c>
      <c r="KXH456" s="68" t="s">
        <v>93</v>
      </c>
      <c r="KXI456" s="68" t="s">
        <v>93</v>
      </c>
      <c r="KXJ456" s="68" t="s">
        <v>93</v>
      </c>
      <c r="KXK456" s="68" t="s">
        <v>93</v>
      </c>
      <c r="KXL456" s="68" t="s">
        <v>93</v>
      </c>
      <c r="KXM456" s="68" t="s">
        <v>93</v>
      </c>
      <c r="KXN456" s="68" t="s">
        <v>93</v>
      </c>
      <c r="KXO456" s="68" t="s">
        <v>93</v>
      </c>
      <c r="KXP456" s="68" t="s">
        <v>93</v>
      </c>
      <c r="KXQ456" s="68" t="s">
        <v>93</v>
      </c>
      <c r="KXR456" s="68" t="s">
        <v>93</v>
      </c>
      <c r="KXS456" s="68" t="s">
        <v>93</v>
      </c>
      <c r="KXT456" s="68" t="s">
        <v>93</v>
      </c>
      <c r="KXU456" s="68" t="s">
        <v>93</v>
      </c>
      <c r="KXV456" s="68" t="s">
        <v>93</v>
      </c>
      <c r="KXW456" s="68" t="s">
        <v>93</v>
      </c>
      <c r="KXX456" s="68" t="s">
        <v>93</v>
      </c>
      <c r="KXY456" s="68" t="s">
        <v>93</v>
      </c>
      <c r="KXZ456" s="68" t="s">
        <v>93</v>
      </c>
      <c r="KYA456" s="68" t="s">
        <v>93</v>
      </c>
      <c r="KYB456" s="68" t="s">
        <v>93</v>
      </c>
      <c r="KYC456" s="68" t="s">
        <v>93</v>
      </c>
      <c r="KYD456" s="68" t="s">
        <v>93</v>
      </c>
      <c r="KYE456" s="68" t="s">
        <v>93</v>
      </c>
      <c r="KYF456" s="68" t="s">
        <v>93</v>
      </c>
      <c r="KYG456" s="68" t="s">
        <v>93</v>
      </c>
      <c r="KYH456" s="68" t="s">
        <v>93</v>
      </c>
      <c r="KYI456" s="68" t="s">
        <v>93</v>
      </c>
      <c r="KYJ456" s="68" t="s">
        <v>93</v>
      </c>
      <c r="KYK456" s="68" t="s">
        <v>93</v>
      </c>
      <c r="KYL456" s="68" t="s">
        <v>93</v>
      </c>
      <c r="KYM456" s="68" t="s">
        <v>93</v>
      </c>
      <c r="KYN456" s="68" t="s">
        <v>93</v>
      </c>
      <c r="KYO456" s="68" t="s">
        <v>93</v>
      </c>
      <c r="KYP456" s="68" t="s">
        <v>93</v>
      </c>
      <c r="KYQ456" s="68" t="s">
        <v>93</v>
      </c>
      <c r="KYR456" s="68" t="s">
        <v>93</v>
      </c>
      <c r="KYS456" s="68" t="s">
        <v>93</v>
      </c>
      <c r="KYT456" s="68" t="s">
        <v>93</v>
      </c>
      <c r="KYU456" s="68" t="s">
        <v>93</v>
      </c>
      <c r="KYV456" s="68" t="s">
        <v>93</v>
      </c>
      <c r="KYW456" s="68" t="s">
        <v>93</v>
      </c>
      <c r="KYX456" s="68" t="s">
        <v>93</v>
      </c>
      <c r="KYY456" s="68" t="s">
        <v>93</v>
      </c>
      <c r="KYZ456" s="68" t="s">
        <v>93</v>
      </c>
      <c r="KZA456" s="68" t="s">
        <v>93</v>
      </c>
      <c r="KZB456" s="68" t="s">
        <v>93</v>
      </c>
      <c r="KZC456" s="68" t="s">
        <v>93</v>
      </c>
      <c r="KZD456" s="68" t="s">
        <v>93</v>
      </c>
      <c r="KZE456" s="68" t="s">
        <v>93</v>
      </c>
      <c r="KZF456" s="68" t="s">
        <v>93</v>
      </c>
      <c r="KZG456" s="68" t="s">
        <v>93</v>
      </c>
      <c r="KZH456" s="68" t="s">
        <v>93</v>
      </c>
      <c r="KZI456" s="68" t="s">
        <v>93</v>
      </c>
      <c r="KZJ456" s="68" t="s">
        <v>93</v>
      </c>
      <c r="KZK456" s="68" t="s">
        <v>93</v>
      </c>
      <c r="KZL456" s="68" t="s">
        <v>93</v>
      </c>
      <c r="KZM456" s="68" t="s">
        <v>93</v>
      </c>
      <c r="KZN456" s="68" t="s">
        <v>93</v>
      </c>
      <c r="KZO456" s="68" t="s">
        <v>93</v>
      </c>
      <c r="KZP456" s="68" t="s">
        <v>93</v>
      </c>
      <c r="KZQ456" s="68" t="s">
        <v>93</v>
      </c>
      <c r="KZR456" s="68" t="s">
        <v>93</v>
      </c>
      <c r="KZS456" s="68" t="s">
        <v>93</v>
      </c>
      <c r="KZT456" s="68" t="s">
        <v>93</v>
      </c>
      <c r="KZU456" s="68" t="s">
        <v>93</v>
      </c>
      <c r="KZV456" s="68" t="s">
        <v>93</v>
      </c>
      <c r="KZW456" s="68" t="s">
        <v>93</v>
      </c>
      <c r="KZX456" s="68" t="s">
        <v>93</v>
      </c>
      <c r="KZY456" s="68" t="s">
        <v>93</v>
      </c>
      <c r="KZZ456" s="68" t="s">
        <v>93</v>
      </c>
      <c r="LAA456" s="68" t="s">
        <v>93</v>
      </c>
      <c r="LAB456" s="68" t="s">
        <v>93</v>
      </c>
      <c r="LAC456" s="68" t="s">
        <v>93</v>
      </c>
      <c r="LAD456" s="68" t="s">
        <v>93</v>
      </c>
      <c r="LAE456" s="68" t="s">
        <v>93</v>
      </c>
      <c r="LAF456" s="68" t="s">
        <v>93</v>
      </c>
      <c r="LAG456" s="68" t="s">
        <v>93</v>
      </c>
      <c r="LAH456" s="68" t="s">
        <v>93</v>
      </c>
      <c r="LAI456" s="68" t="s">
        <v>93</v>
      </c>
      <c r="LAJ456" s="68" t="s">
        <v>93</v>
      </c>
      <c r="LAK456" s="68" t="s">
        <v>93</v>
      </c>
      <c r="LAL456" s="68" t="s">
        <v>93</v>
      </c>
      <c r="LAM456" s="68" t="s">
        <v>93</v>
      </c>
      <c r="LAN456" s="68" t="s">
        <v>93</v>
      </c>
      <c r="LAO456" s="68" t="s">
        <v>93</v>
      </c>
      <c r="LAP456" s="68" t="s">
        <v>93</v>
      </c>
      <c r="LAQ456" s="68" t="s">
        <v>93</v>
      </c>
      <c r="LAR456" s="68" t="s">
        <v>93</v>
      </c>
      <c r="LAS456" s="68" t="s">
        <v>93</v>
      </c>
      <c r="LAT456" s="68" t="s">
        <v>93</v>
      </c>
      <c r="LAU456" s="68" t="s">
        <v>93</v>
      </c>
      <c r="LAV456" s="68" t="s">
        <v>93</v>
      </c>
      <c r="LAW456" s="68" t="s">
        <v>93</v>
      </c>
      <c r="LAX456" s="68" t="s">
        <v>93</v>
      </c>
      <c r="LAY456" s="68" t="s">
        <v>93</v>
      </c>
      <c r="LAZ456" s="68" t="s">
        <v>93</v>
      </c>
      <c r="LBA456" s="68" t="s">
        <v>93</v>
      </c>
      <c r="LBB456" s="68" t="s">
        <v>93</v>
      </c>
      <c r="LBC456" s="68" t="s">
        <v>93</v>
      </c>
      <c r="LBD456" s="68" t="s">
        <v>93</v>
      </c>
      <c r="LBE456" s="68" t="s">
        <v>93</v>
      </c>
      <c r="LBF456" s="68" t="s">
        <v>93</v>
      </c>
      <c r="LBG456" s="68" t="s">
        <v>93</v>
      </c>
      <c r="LBH456" s="68" t="s">
        <v>93</v>
      </c>
      <c r="LBI456" s="68" t="s">
        <v>93</v>
      </c>
      <c r="LBJ456" s="68" t="s">
        <v>93</v>
      </c>
      <c r="LBK456" s="68" t="s">
        <v>93</v>
      </c>
      <c r="LBL456" s="68" t="s">
        <v>93</v>
      </c>
      <c r="LBM456" s="68" t="s">
        <v>93</v>
      </c>
      <c r="LBN456" s="68" t="s">
        <v>93</v>
      </c>
      <c r="LBO456" s="68" t="s">
        <v>93</v>
      </c>
      <c r="LBP456" s="68" t="s">
        <v>93</v>
      </c>
      <c r="LBQ456" s="68" t="s">
        <v>93</v>
      </c>
      <c r="LBR456" s="68" t="s">
        <v>93</v>
      </c>
      <c r="LBS456" s="68" t="s">
        <v>93</v>
      </c>
      <c r="LBT456" s="68" t="s">
        <v>93</v>
      </c>
      <c r="LBU456" s="68" t="s">
        <v>93</v>
      </c>
      <c r="LBV456" s="68" t="s">
        <v>93</v>
      </c>
      <c r="LBW456" s="68" t="s">
        <v>93</v>
      </c>
      <c r="LBX456" s="68" t="s">
        <v>93</v>
      </c>
      <c r="LBY456" s="68" t="s">
        <v>93</v>
      </c>
      <c r="LBZ456" s="68" t="s">
        <v>93</v>
      </c>
      <c r="LCA456" s="68" t="s">
        <v>93</v>
      </c>
      <c r="LCB456" s="68" t="s">
        <v>93</v>
      </c>
      <c r="LCC456" s="68" t="s">
        <v>93</v>
      </c>
      <c r="LCD456" s="68" t="s">
        <v>93</v>
      </c>
      <c r="LCE456" s="68" t="s">
        <v>93</v>
      </c>
      <c r="LCF456" s="68" t="s">
        <v>93</v>
      </c>
      <c r="LCG456" s="68" t="s">
        <v>93</v>
      </c>
      <c r="LCH456" s="68" t="s">
        <v>93</v>
      </c>
      <c r="LCI456" s="68" t="s">
        <v>93</v>
      </c>
      <c r="LCJ456" s="68" t="s">
        <v>93</v>
      </c>
      <c r="LCK456" s="68" t="s">
        <v>93</v>
      </c>
      <c r="LCL456" s="68" t="s">
        <v>93</v>
      </c>
      <c r="LCM456" s="68" t="s">
        <v>93</v>
      </c>
      <c r="LCN456" s="68" t="s">
        <v>93</v>
      </c>
      <c r="LCO456" s="68" t="s">
        <v>93</v>
      </c>
      <c r="LCP456" s="68" t="s">
        <v>93</v>
      </c>
      <c r="LCQ456" s="68" t="s">
        <v>93</v>
      </c>
      <c r="LCR456" s="68" t="s">
        <v>93</v>
      </c>
      <c r="LCS456" s="68" t="s">
        <v>93</v>
      </c>
      <c r="LCT456" s="68" t="s">
        <v>93</v>
      </c>
      <c r="LCU456" s="68" t="s">
        <v>93</v>
      </c>
      <c r="LCV456" s="68" t="s">
        <v>93</v>
      </c>
      <c r="LCW456" s="68" t="s">
        <v>93</v>
      </c>
      <c r="LCX456" s="68" t="s">
        <v>93</v>
      </c>
      <c r="LCY456" s="68" t="s">
        <v>93</v>
      </c>
      <c r="LCZ456" s="68" t="s">
        <v>93</v>
      </c>
      <c r="LDA456" s="68" t="s">
        <v>93</v>
      </c>
      <c r="LDB456" s="68" t="s">
        <v>93</v>
      </c>
      <c r="LDC456" s="68" t="s">
        <v>93</v>
      </c>
      <c r="LDD456" s="68" t="s">
        <v>93</v>
      </c>
      <c r="LDE456" s="68" t="s">
        <v>93</v>
      </c>
      <c r="LDF456" s="68" t="s">
        <v>93</v>
      </c>
      <c r="LDG456" s="68" t="s">
        <v>93</v>
      </c>
      <c r="LDH456" s="68" t="s">
        <v>93</v>
      </c>
      <c r="LDI456" s="68" t="s">
        <v>93</v>
      </c>
      <c r="LDJ456" s="68" t="s">
        <v>93</v>
      </c>
      <c r="LDK456" s="68" t="s">
        <v>93</v>
      </c>
      <c r="LDL456" s="68" t="s">
        <v>93</v>
      </c>
      <c r="LDM456" s="68" t="s">
        <v>93</v>
      </c>
      <c r="LDN456" s="68" t="s">
        <v>93</v>
      </c>
      <c r="LDO456" s="68" t="s">
        <v>93</v>
      </c>
      <c r="LDP456" s="68" t="s">
        <v>93</v>
      </c>
      <c r="LDQ456" s="68" t="s">
        <v>93</v>
      </c>
      <c r="LDR456" s="68" t="s">
        <v>93</v>
      </c>
      <c r="LDS456" s="68" t="s">
        <v>93</v>
      </c>
      <c r="LDT456" s="68" t="s">
        <v>93</v>
      </c>
      <c r="LDU456" s="68" t="s">
        <v>93</v>
      </c>
      <c r="LDV456" s="68" t="s">
        <v>93</v>
      </c>
      <c r="LDW456" s="68" t="s">
        <v>93</v>
      </c>
      <c r="LDX456" s="68" t="s">
        <v>93</v>
      </c>
      <c r="LDY456" s="68" t="s">
        <v>93</v>
      </c>
      <c r="LDZ456" s="68" t="s">
        <v>93</v>
      </c>
      <c r="LEA456" s="68" t="s">
        <v>93</v>
      </c>
      <c r="LEB456" s="68" t="s">
        <v>93</v>
      </c>
      <c r="LEC456" s="68" t="s">
        <v>93</v>
      </c>
      <c r="LED456" s="68" t="s">
        <v>93</v>
      </c>
      <c r="LEE456" s="68" t="s">
        <v>93</v>
      </c>
      <c r="LEF456" s="68" t="s">
        <v>93</v>
      </c>
      <c r="LEG456" s="68" t="s">
        <v>93</v>
      </c>
      <c r="LEH456" s="68" t="s">
        <v>93</v>
      </c>
      <c r="LEI456" s="68" t="s">
        <v>93</v>
      </c>
      <c r="LEJ456" s="68" t="s">
        <v>93</v>
      </c>
      <c r="LEK456" s="68" t="s">
        <v>93</v>
      </c>
      <c r="LEL456" s="68" t="s">
        <v>93</v>
      </c>
      <c r="LEM456" s="68" t="s">
        <v>93</v>
      </c>
      <c r="LEN456" s="68" t="s">
        <v>93</v>
      </c>
      <c r="LEO456" s="68" t="s">
        <v>93</v>
      </c>
      <c r="LEP456" s="68" t="s">
        <v>93</v>
      </c>
      <c r="LEQ456" s="68" t="s">
        <v>93</v>
      </c>
      <c r="LER456" s="68" t="s">
        <v>93</v>
      </c>
      <c r="LES456" s="68" t="s">
        <v>93</v>
      </c>
      <c r="LET456" s="68" t="s">
        <v>93</v>
      </c>
      <c r="LEU456" s="68" t="s">
        <v>93</v>
      </c>
      <c r="LEV456" s="68" t="s">
        <v>93</v>
      </c>
      <c r="LEW456" s="68" t="s">
        <v>93</v>
      </c>
      <c r="LEX456" s="68" t="s">
        <v>93</v>
      </c>
      <c r="LEY456" s="68" t="s">
        <v>93</v>
      </c>
      <c r="LEZ456" s="68" t="s">
        <v>93</v>
      </c>
      <c r="LFA456" s="68" t="s">
        <v>93</v>
      </c>
      <c r="LFB456" s="68" t="s">
        <v>93</v>
      </c>
      <c r="LFC456" s="68" t="s">
        <v>93</v>
      </c>
      <c r="LFD456" s="68" t="s">
        <v>93</v>
      </c>
      <c r="LFE456" s="68" t="s">
        <v>93</v>
      </c>
      <c r="LFF456" s="68" t="s">
        <v>93</v>
      </c>
      <c r="LFG456" s="68" t="s">
        <v>93</v>
      </c>
      <c r="LFH456" s="68" t="s">
        <v>93</v>
      </c>
      <c r="LFI456" s="68" t="s">
        <v>93</v>
      </c>
      <c r="LFJ456" s="68" t="s">
        <v>93</v>
      </c>
      <c r="LFK456" s="68" t="s">
        <v>93</v>
      </c>
      <c r="LFL456" s="68" t="s">
        <v>93</v>
      </c>
      <c r="LFM456" s="68" t="s">
        <v>93</v>
      </c>
      <c r="LFN456" s="68" t="s">
        <v>93</v>
      </c>
      <c r="LFO456" s="68" t="s">
        <v>93</v>
      </c>
      <c r="LFP456" s="68" t="s">
        <v>93</v>
      </c>
      <c r="LFQ456" s="68" t="s">
        <v>93</v>
      </c>
      <c r="LFR456" s="68" t="s">
        <v>93</v>
      </c>
      <c r="LFS456" s="68" t="s">
        <v>93</v>
      </c>
      <c r="LFT456" s="68" t="s">
        <v>93</v>
      </c>
      <c r="LFU456" s="68" t="s">
        <v>93</v>
      </c>
      <c r="LFV456" s="68" t="s">
        <v>93</v>
      </c>
      <c r="LFW456" s="68" t="s">
        <v>93</v>
      </c>
      <c r="LFX456" s="68" t="s">
        <v>93</v>
      </c>
      <c r="LFY456" s="68" t="s">
        <v>93</v>
      </c>
      <c r="LFZ456" s="68" t="s">
        <v>93</v>
      </c>
      <c r="LGA456" s="68" t="s">
        <v>93</v>
      </c>
      <c r="LGB456" s="68" t="s">
        <v>93</v>
      </c>
      <c r="LGC456" s="68" t="s">
        <v>93</v>
      </c>
      <c r="LGD456" s="68" t="s">
        <v>93</v>
      </c>
      <c r="LGE456" s="68" t="s">
        <v>93</v>
      </c>
      <c r="LGF456" s="68" t="s">
        <v>93</v>
      </c>
      <c r="LGG456" s="68" t="s">
        <v>93</v>
      </c>
      <c r="LGH456" s="68" t="s">
        <v>93</v>
      </c>
      <c r="LGI456" s="68" t="s">
        <v>93</v>
      </c>
      <c r="LGJ456" s="68" t="s">
        <v>93</v>
      </c>
      <c r="LGK456" s="68" t="s">
        <v>93</v>
      </c>
      <c r="LGL456" s="68" t="s">
        <v>93</v>
      </c>
      <c r="LGM456" s="68" t="s">
        <v>93</v>
      </c>
      <c r="LGN456" s="68" t="s">
        <v>93</v>
      </c>
      <c r="LGO456" s="68" t="s">
        <v>93</v>
      </c>
      <c r="LGP456" s="68" t="s">
        <v>93</v>
      </c>
      <c r="LGQ456" s="68" t="s">
        <v>93</v>
      </c>
      <c r="LGR456" s="68" t="s">
        <v>93</v>
      </c>
      <c r="LGS456" s="68" t="s">
        <v>93</v>
      </c>
      <c r="LGT456" s="68" t="s">
        <v>93</v>
      </c>
      <c r="LGU456" s="68" t="s">
        <v>93</v>
      </c>
      <c r="LGV456" s="68" t="s">
        <v>93</v>
      </c>
      <c r="LGW456" s="68" t="s">
        <v>93</v>
      </c>
      <c r="LGX456" s="68" t="s">
        <v>93</v>
      </c>
      <c r="LGY456" s="68" t="s">
        <v>93</v>
      </c>
      <c r="LGZ456" s="68" t="s">
        <v>93</v>
      </c>
      <c r="LHA456" s="68" t="s">
        <v>93</v>
      </c>
      <c r="LHB456" s="68" t="s">
        <v>93</v>
      </c>
      <c r="LHC456" s="68" t="s">
        <v>93</v>
      </c>
      <c r="LHD456" s="68" t="s">
        <v>93</v>
      </c>
      <c r="LHE456" s="68" t="s">
        <v>93</v>
      </c>
      <c r="LHF456" s="68" t="s">
        <v>93</v>
      </c>
      <c r="LHG456" s="68" t="s">
        <v>93</v>
      </c>
      <c r="LHH456" s="68" t="s">
        <v>93</v>
      </c>
      <c r="LHI456" s="68" t="s">
        <v>93</v>
      </c>
      <c r="LHJ456" s="68" t="s">
        <v>93</v>
      </c>
      <c r="LHK456" s="68" t="s">
        <v>93</v>
      </c>
      <c r="LHL456" s="68" t="s">
        <v>93</v>
      </c>
      <c r="LHM456" s="68" t="s">
        <v>93</v>
      </c>
      <c r="LHN456" s="68" t="s">
        <v>93</v>
      </c>
      <c r="LHO456" s="68" t="s">
        <v>93</v>
      </c>
      <c r="LHP456" s="68" t="s">
        <v>93</v>
      </c>
      <c r="LHQ456" s="68" t="s">
        <v>93</v>
      </c>
      <c r="LHR456" s="68" t="s">
        <v>93</v>
      </c>
      <c r="LHS456" s="68" t="s">
        <v>93</v>
      </c>
      <c r="LHT456" s="68" t="s">
        <v>93</v>
      </c>
      <c r="LHU456" s="68" t="s">
        <v>93</v>
      </c>
      <c r="LHV456" s="68" t="s">
        <v>93</v>
      </c>
      <c r="LHW456" s="68" t="s">
        <v>93</v>
      </c>
      <c r="LHX456" s="68" t="s">
        <v>93</v>
      </c>
      <c r="LHY456" s="68" t="s">
        <v>93</v>
      </c>
      <c r="LHZ456" s="68" t="s">
        <v>93</v>
      </c>
      <c r="LIA456" s="68" t="s">
        <v>93</v>
      </c>
      <c r="LIB456" s="68" t="s">
        <v>93</v>
      </c>
      <c r="LIC456" s="68" t="s">
        <v>93</v>
      </c>
      <c r="LID456" s="68" t="s">
        <v>93</v>
      </c>
      <c r="LIE456" s="68" t="s">
        <v>93</v>
      </c>
      <c r="LIF456" s="68" t="s">
        <v>93</v>
      </c>
      <c r="LIG456" s="68" t="s">
        <v>93</v>
      </c>
      <c r="LIH456" s="68" t="s">
        <v>93</v>
      </c>
      <c r="LII456" s="68" t="s">
        <v>93</v>
      </c>
      <c r="LIJ456" s="68" t="s">
        <v>93</v>
      </c>
      <c r="LIK456" s="68" t="s">
        <v>93</v>
      </c>
      <c r="LIL456" s="68" t="s">
        <v>93</v>
      </c>
      <c r="LIM456" s="68" t="s">
        <v>93</v>
      </c>
      <c r="LIN456" s="68" t="s">
        <v>93</v>
      </c>
      <c r="LIO456" s="68" t="s">
        <v>93</v>
      </c>
      <c r="LIP456" s="68" t="s">
        <v>93</v>
      </c>
      <c r="LIQ456" s="68" t="s">
        <v>93</v>
      </c>
      <c r="LIR456" s="68" t="s">
        <v>93</v>
      </c>
      <c r="LIS456" s="68" t="s">
        <v>93</v>
      </c>
      <c r="LIT456" s="68" t="s">
        <v>93</v>
      </c>
      <c r="LIU456" s="68" t="s">
        <v>93</v>
      </c>
      <c r="LIV456" s="68" t="s">
        <v>93</v>
      </c>
      <c r="LIW456" s="68" t="s">
        <v>93</v>
      </c>
      <c r="LIX456" s="68" t="s">
        <v>93</v>
      </c>
      <c r="LIY456" s="68" t="s">
        <v>93</v>
      </c>
      <c r="LIZ456" s="68" t="s">
        <v>93</v>
      </c>
      <c r="LJA456" s="68" t="s">
        <v>93</v>
      </c>
      <c r="LJB456" s="68" t="s">
        <v>93</v>
      </c>
      <c r="LJC456" s="68" t="s">
        <v>93</v>
      </c>
      <c r="LJD456" s="68" t="s">
        <v>93</v>
      </c>
      <c r="LJE456" s="68" t="s">
        <v>93</v>
      </c>
      <c r="LJF456" s="68" t="s">
        <v>93</v>
      </c>
      <c r="LJG456" s="68" t="s">
        <v>93</v>
      </c>
      <c r="LJH456" s="68" t="s">
        <v>93</v>
      </c>
      <c r="LJI456" s="68" t="s">
        <v>93</v>
      </c>
      <c r="LJJ456" s="68" t="s">
        <v>93</v>
      </c>
      <c r="LJK456" s="68" t="s">
        <v>93</v>
      </c>
      <c r="LJL456" s="68" t="s">
        <v>93</v>
      </c>
      <c r="LJM456" s="68" t="s">
        <v>93</v>
      </c>
      <c r="LJN456" s="68" t="s">
        <v>93</v>
      </c>
      <c r="LJO456" s="68" t="s">
        <v>93</v>
      </c>
      <c r="LJP456" s="68" t="s">
        <v>93</v>
      </c>
      <c r="LJQ456" s="68" t="s">
        <v>93</v>
      </c>
      <c r="LJR456" s="68" t="s">
        <v>93</v>
      </c>
      <c r="LJS456" s="68" t="s">
        <v>93</v>
      </c>
      <c r="LJT456" s="68" t="s">
        <v>93</v>
      </c>
      <c r="LJU456" s="68" t="s">
        <v>93</v>
      </c>
      <c r="LJV456" s="68" t="s">
        <v>93</v>
      </c>
      <c r="LJW456" s="68" t="s">
        <v>93</v>
      </c>
      <c r="LJX456" s="68" t="s">
        <v>93</v>
      </c>
      <c r="LJY456" s="68" t="s">
        <v>93</v>
      </c>
      <c r="LJZ456" s="68" t="s">
        <v>93</v>
      </c>
      <c r="LKA456" s="68" t="s">
        <v>93</v>
      </c>
      <c r="LKB456" s="68" t="s">
        <v>93</v>
      </c>
      <c r="LKC456" s="68" t="s">
        <v>93</v>
      </c>
      <c r="LKD456" s="68" t="s">
        <v>93</v>
      </c>
      <c r="LKE456" s="68" t="s">
        <v>93</v>
      </c>
      <c r="LKF456" s="68" t="s">
        <v>93</v>
      </c>
      <c r="LKG456" s="68" t="s">
        <v>93</v>
      </c>
      <c r="LKH456" s="68" t="s">
        <v>93</v>
      </c>
      <c r="LKI456" s="68" t="s">
        <v>93</v>
      </c>
      <c r="LKJ456" s="68" t="s">
        <v>93</v>
      </c>
      <c r="LKK456" s="68" t="s">
        <v>93</v>
      </c>
      <c r="LKL456" s="68" t="s">
        <v>93</v>
      </c>
      <c r="LKM456" s="68" t="s">
        <v>93</v>
      </c>
      <c r="LKN456" s="68" t="s">
        <v>93</v>
      </c>
      <c r="LKO456" s="68" t="s">
        <v>93</v>
      </c>
      <c r="LKP456" s="68" t="s">
        <v>93</v>
      </c>
      <c r="LKQ456" s="68" t="s">
        <v>93</v>
      </c>
      <c r="LKR456" s="68" t="s">
        <v>93</v>
      </c>
      <c r="LKS456" s="68" t="s">
        <v>93</v>
      </c>
      <c r="LKT456" s="68" t="s">
        <v>93</v>
      </c>
      <c r="LKU456" s="68" t="s">
        <v>93</v>
      </c>
      <c r="LKV456" s="68" t="s">
        <v>93</v>
      </c>
      <c r="LKW456" s="68" t="s">
        <v>93</v>
      </c>
      <c r="LKX456" s="68" t="s">
        <v>93</v>
      </c>
      <c r="LKY456" s="68" t="s">
        <v>93</v>
      </c>
      <c r="LKZ456" s="68" t="s">
        <v>93</v>
      </c>
      <c r="LLA456" s="68" t="s">
        <v>93</v>
      </c>
      <c r="LLB456" s="68" t="s">
        <v>93</v>
      </c>
      <c r="LLC456" s="68" t="s">
        <v>93</v>
      </c>
      <c r="LLD456" s="68" t="s">
        <v>93</v>
      </c>
      <c r="LLE456" s="68" t="s">
        <v>93</v>
      </c>
      <c r="LLF456" s="68" t="s">
        <v>93</v>
      </c>
      <c r="LLG456" s="68" t="s">
        <v>93</v>
      </c>
      <c r="LLH456" s="68" t="s">
        <v>93</v>
      </c>
      <c r="LLI456" s="68" t="s">
        <v>93</v>
      </c>
      <c r="LLJ456" s="68" t="s">
        <v>93</v>
      </c>
      <c r="LLK456" s="68" t="s">
        <v>93</v>
      </c>
      <c r="LLL456" s="68" t="s">
        <v>93</v>
      </c>
      <c r="LLM456" s="68" t="s">
        <v>93</v>
      </c>
      <c r="LLN456" s="68" t="s">
        <v>93</v>
      </c>
      <c r="LLO456" s="68" t="s">
        <v>93</v>
      </c>
      <c r="LLP456" s="68" t="s">
        <v>93</v>
      </c>
      <c r="LLQ456" s="68" t="s">
        <v>93</v>
      </c>
      <c r="LLR456" s="68" t="s">
        <v>93</v>
      </c>
      <c r="LLS456" s="68" t="s">
        <v>93</v>
      </c>
      <c r="LLT456" s="68" t="s">
        <v>93</v>
      </c>
      <c r="LLU456" s="68" t="s">
        <v>93</v>
      </c>
      <c r="LLV456" s="68" t="s">
        <v>93</v>
      </c>
      <c r="LLW456" s="68" t="s">
        <v>93</v>
      </c>
      <c r="LLX456" s="68" t="s">
        <v>93</v>
      </c>
      <c r="LLY456" s="68" t="s">
        <v>93</v>
      </c>
      <c r="LLZ456" s="68" t="s">
        <v>93</v>
      </c>
      <c r="LMA456" s="68" t="s">
        <v>93</v>
      </c>
      <c r="LMB456" s="68" t="s">
        <v>93</v>
      </c>
      <c r="LMC456" s="68" t="s">
        <v>93</v>
      </c>
      <c r="LMD456" s="68" t="s">
        <v>93</v>
      </c>
      <c r="LME456" s="68" t="s">
        <v>93</v>
      </c>
      <c r="LMF456" s="68" t="s">
        <v>93</v>
      </c>
      <c r="LMG456" s="68" t="s">
        <v>93</v>
      </c>
      <c r="LMH456" s="68" t="s">
        <v>93</v>
      </c>
      <c r="LMI456" s="68" t="s">
        <v>93</v>
      </c>
      <c r="LMJ456" s="68" t="s">
        <v>93</v>
      </c>
      <c r="LMK456" s="68" t="s">
        <v>93</v>
      </c>
      <c r="LML456" s="68" t="s">
        <v>93</v>
      </c>
      <c r="LMM456" s="68" t="s">
        <v>93</v>
      </c>
      <c r="LMN456" s="68" t="s">
        <v>93</v>
      </c>
      <c r="LMO456" s="68" t="s">
        <v>93</v>
      </c>
      <c r="LMP456" s="68" t="s">
        <v>93</v>
      </c>
      <c r="LMQ456" s="68" t="s">
        <v>93</v>
      </c>
      <c r="LMR456" s="68" t="s">
        <v>93</v>
      </c>
      <c r="LMS456" s="68" t="s">
        <v>93</v>
      </c>
      <c r="LMT456" s="68" t="s">
        <v>93</v>
      </c>
      <c r="LMU456" s="68" t="s">
        <v>93</v>
      </c>
      <c r="LMV456" s="68" t="s">
        <v>93</v>
      </c>
      <c r="LMW456" s="68" t="s">
        <v>93</v>
      </c>
      <c r="LMX456" s="68" t="s">
        <v>93</v>
      </c>
      <c r="LMY456" s="68" t="s">
        <v>93</v>
      </c>
      <c r="LMZ456" s="68" t="s">
        <v>93</v>
      </c>
      <c r="LNA456" s="68" t="s">
        <v>93</v>
      </c>
      <c r="LNB456" s="68" t="s">
        <v>93</v>
      </c>
      <c r="LNC456" s="68" t="s">
        <v>93</v>
      </c>
      <c r="LND456" s="68" t="s">
        <v>93</v>
      </c>
      <c r="LNE456" s="68" t="s">
        <v>93</v>
      </c>
      <c r="LNF456" s="68" t="s">
        <v>93</v>
      </c>
      <c r="LNG456" s="68" t="s">
        <v>93</v>
      </c>
      <c r="LNH456" s="68" t="s">
        <v>93</v>
      </c>
      <c r="LNI456" s="68" t="s">
        <v>93</v>
      </c>
      <c r="LNJ456" s="68" t="s">
        <v>93</v>
      </c>
      <c r="LNK456" s="68" t="s">
        <v>93</v>
      </c>
      <c r="LNL456" s="68" t="s">
        <v>93</v>
      </c>
      <c r="LNM456" s="68" t="s">
        <v>93</v>
      </c>
      <c r="LNN456" s="68" t="s">
        <v>93</v>
      </c>
      <c r="LNO456" s="68" t="s">
        <v>93</v>
      </c>
      <c r="LNP456" s="68" t="s">
        <v>93</v>
      </c>
      <c r="LNQ456" s="68" t="s">
        <v>93</v>
      </c>
      <c r="LNR456" s="68" t="s">
        <v>93</v>
      </c>
      <c r="LNS456" s="68" t="s">
        <v>93</v>
      </c>
      <c r="LNT456" s="68" t="s">
        <v>93</v>
      </c>
      <c r="LNU456" s="68" t="s">
        <v>93</v>
      </c>
      <c r="LNV456" s="68" t="s">
        <v>93</v>
      </c>
      <c r="LNW456" s="68" t="s">
        <v>93</v>
      </c>
      <c r="LNX456" s="68" t="s">
        <v>93</v>
      </c>
      <c r="LNY456" s="68" t="s">
        <v>93</v>
      </c>
      <c r="LNZ456" s="68" t="s">
        <v>93</v>
      </c>
      <c r="LOA456" s="68" t="s">
        <v>93</v>
      </c>
      <c r="LOB456" s="68" t="s">
        <v>93</v>
      </c>
      <c r="LOC456" s="68" t="s">
        <v>93</v>
      </c>
      <c r="LOD456" s="68" t="s">
        <v>93</v>
      </c>
      <c r="LOE456" s="68" t="s">
        <v>93</v>
      </c>
      <c r="LOF456" s="68" t="s">
        <v>93</v>
      </c>
      <c r="LOG456" s="68" t="s">
        <v>93</v>
      </c>
      <c r="LOH456" s="68" t="s">
        <v>93</v>
      </c>
      <c r="LOI456" s="68" t="s">
        <v>93</v>
      </c>
      <c r="LOJ456" s="68" t="s">
        <v>93</v>
      </c>
      <c r="LOK456" s="68" t="s">
        <v>93</v>
      </c>
      <c r="LOL456" s="68" t="s">
        <v>93</v>
      </c>
      <c r="LOM456" s="68" t="s">
        <v>93</v>
      </c>
      <c r="LON456" s="68" t="s">
        <v>93</v>
      </c>
      <c r="LOO456" s="68" t="s">
        <v>93</v>
      </c>
      <c r="LOP456" s="68" t="s">
        <v>93</v>
      </c>
      <c r="LOQ456" s="68" t="s">
        <v>93</v>
      </c>
      <c r="LOR456" s="68" t="s">
        <v>93</v>
      </c>
      <c r="LOS456" s="68" t="s">
        <v>93</v>
      </c>
      <c r="LOT456" s="68" t="s">
        <v>93</v>
      </c>
      <c r="LOU456" s="68" t="s">
        <v>93</v>
      </c>
      <c r="LOV456" s="68" t="s">
        <v>93</v>
      </c>
      <c r="LOW456" s="68" t="s">
        <v>93</v>
      </c>
      <c r="LOX456" s="68" t="s">
        <v>93</v>
      </c>
      <c r="LOY456" s="68" t="s">
        <v>93</v>
      </c>
      <c r="LOZ456" s="68" t="s">
        <v>93</v>
      </c>
      <c r="LPA456" s="68" t="s">
        <v>93</v>
      </c>
      <c r="LPB456" s="68" t="s">
        <v>93</v>
      </c>
      <c r="LPC456" s="68" t="s">
        <v>93</v>
      </c>
      <c r="LPD456" s="68" t="s">
        <v>93</v>
      </c>
      <c r="LPE456" s="68" t="s">
        <v>93</v>
      </c>
      <c r="LPF456" s="68" t="s">
        <v>93</v>
      </c>
      <c r="LPG456" s="68" t="s">
        <v>93</v>
      </c>
      <c r="LPH456" s="68" t="s">
        <v>93</v>
      </c>
      <c r="LPI456" s="68" t="s">
        <v>93</v>
      </c>
      <c r="LPJ456" s="68" t="s">
        <v>93</v>
      </c>
      <c r="LPK456" s="68" t="s">
        <v>93</v>
      </c>
      <c r="LPL456" s="68" t="s">
        <v>93</v>
      </c>
      <c r="LPM456" s="68" t="s">
        <v>93</v>
      </c>
      <c r="LPN456" s="68" t="s">
        <v>93</v>
      </c>
      <c r="LPO456" s="68" t="s">
        <v>93</v>
      </c>
      <c r="LPP456" s="68" t="s">
        <v>93</v>
      </c>
      <c r="LPQ456" s="68" t="s">
        <v>93</v>
      </c>
      <c r="LPR456" s="68" t="s">
        <v>93</v>
      </c>
      <c r="LPS456" s="68" t="s">
        <v>93</v>
      </c>
      <c r="LPT456" s="68" t="s">
        <v>93</v>
      </c>
      <c r="LPU456" s="68" t="s">
        <v>93</v>
      </c>
      <c r="LPV456" s="68" t="s">
        <v>93</v>
      </c>
      <c r="LPW456" s="68" t="s">
        <v>93</v>
      </c>
      <c r="LPX456" s="68" t="s">
        <v>93</v>
      </c>
      <c r="LPY456" s="68" t="s">
        <v>93</v>
      </c>
      <c r="LPZ456" s="68" t="s">
        <v>93</v>
      </c>
      <c r="LQA456" s="68" t="s">
        <v>93</v>
      </c>
      <c r="LQB456" s="68" t="s">
        <v>93</v>
      </c>
      <c r="LQC456" s="68" t="s">
        <v>93</v>
      </c>
      <c r="LQD456" s="68" t="s">
        <v>93</v>
      </c>
      <c r="LQE456" s="68" t="s">
        <v>93</v>
      </c>
      <c r="LQF456" s="68" t="s">
        <v>93</v>
      </c>
      <c r="LQG456" s="68" t="s">
        <v>93</v>
      </c>
      <c r="LQH456" s="68" t="s">
        <v>93</v>
      </c>
      <c r="LQI456" s="68" t="s">
        <v>93</v>
      </c>
      <c r="LQJ456" s="68" t="s">
        <v>93</v>
      </c>
      <c r="LQK456" s="68" t="s">
        <v>93</v>
      </c>
      <c r="LQL456" s="68" t="s">
        <v>93</v>
      </c>
      <c r="LQM456" s="68" t="s">
        <v>93</v>
      </c>
      <c r="LQN456" s="68" t="s">
        <v>93</v>
      </c>
      <c r="LQO456" s="68" t="s">
        <v>93</v>
      </c>
      <c r="LQP456" s="68" t="s">
        <v>93</v>
      </c>
      <c r="LQQ456" s="68" t="s">
        <v>93</v>
      </c>
      <c r="LQR456" s="68" t="s">
        <v>93</v>
      </c>
      <c r="LQS456" s="68" t="s">
        <v>93</v>
      </c>
      <c r="LQT456" s="68" t="s">
        <v>93</v>
      </c>
      <c r="LQU456" s="68" t="s">
        <v>93</v>
      </c>
      <c r="LQV456" s="68" t="s">
        <v>93</v>
      </c>
      <c r="LQW456" s="68" t="s">
        <v>93</v>
      </c>
      <c r="LQX456" s="68" t="s">
        <v>93</v>
      </c>
      <c r="LQY456" s="68" t="s">
        <v>93</v>
      </c>
      <c r="LQZ456" s="68" t="s">
        <v>93</v>
      </c>
      <c r="LRA456" s="68" t="s">
        <v>93</v>
      </c>
      <c r="LRB456" s="68" t="s">
        <v>93</v>
      </c>
      <c r="LRC456" s="68" t="s">
        <v>93</v>
      </c>
      <c r="LRD456" s="68" t="s">
        <v>93</v>
      </c>
      <c r="LRE456" s="68" t="s">
        <v>93</v>
      </c>
      <c r="LRF456" s="68" t="s">
        <v>93</v>
      </c>
      <c r="LRG456" s="68" t="s">
        <v>93</v>
      </c>
      <c r="LRH456" s="68" t="s">
        <v>93</v>
      </c>
      <c r="LRI456" s="68" t="s">
        <v>93</v>
      </c>
      <c r="LRJ456" s="68" t="s">
        <v>93</v>
      </c>
      <c r="LRK456" s="68" t="s">
        <v>93</v>
      </c>
      <c r="LRL456" s="68" t="s">
        <v>93</v>
      </c>
      <c r="LRM456" s="68" t="s">
        <v>93</v>
      </c>
      <c r="LRN456" s="68" t="s">
        <v>93</v>
      </c>
      <c r="LRO456" s="68" t="s">
        <v>93</v>
      </c>
      <c r="LRP456" s="68" t="s">
        <v>93</v>
      </c>
      <c r="LRQ456" s="68" t="s">
        <v>93</v>
      </c>
      <c r="LRR456" s="68" t="s">
        <v>93</v>
      </c>
      <c r="LRS456" s="68" t="s">
        <v>93</v>
      </c>
      <c r="LRT456" s="68" t="s">
        <v>93</v>
      </c>
      <c r="LRU456" s="68" t="s">
        <v>93</v>
      </c>
      <c r="LRV456" s="68" t="s">
        <v>93</v>
      </c>
      <c r="LRW456" s="68" t="s">
        <v>93</v>
      </c>
      <c r="LRX456" s="68" t="s">
        <v>93</v>
      </c>
      <c r="LRY456" s="68" t="s">
        <v>93</v>
      </c>
      <c r="LRZ456" s="68" t="s">
        <v>93</v>
      </c>
      <c r="LSA456" s="68" t="s">
        <v>93</v>
      </c>
      <c r="LSB456" s="68" t="s">
        <v>93</v>
      </c>
      <c r="LSC456" s="68" t="s">
        <v>93</v>
      </c>
      <c r="LSD456" s="68" t="s">
        <v>93</v>
      </c>
      <c r="LSE456" s="68" t="s">
        <v>93</v>
      </c>
      <c r="LSF456" s="68" t="s">
        <v>93</v>
      </c>
      <c r="LSG456" s="68" t="s">
        <v>93</v>
      </c>
      <c r="LSH456" s="68" t="s">
        <v>93</v>
      </c>
      <c r="LSI456" s="68" t="s">
        <v>93</v>
      </c>
      <c r="LSJ456" s="68" t="s">
        <v>93</v>
      </c>
      <c r="LSK456" s="68" t="s">
        <v>93</v>
      </c>
      <c r="LSL456" s="68" t="s">
        <v>93</v>
      </c>
      <c r="LSM456" s="68" t="s">
        <v>93</v>
      </c>
      <c r="LSN456" s="68" t="s">
        <v>93</v>
      </c>
      <c r="LSO456" s="68" t="s">
        <v>93</v>
      </c>
      <c r="LSP456" s="68" t="s">
        <v>93</v>
      </c>
      <c r="LSQ456" s="68" t="s">
        <v>93</v>
      </c>
      <c r="LSR456" s="68" t="s">
        <v>93</v>
      </c>
      <c r="LSS456" s="68" t="s">
        <v>93</v>
      </c>
      <c r="LST456" s="68" t="s">
        <v>93</v>
      </c>
      <c r="LSU456" s="68" t="s">
        <v>93</v>
      </c>
      <c r="LSV456" s="68" t="s">
        <v>93</v>
      </c>
      <c r="LSW456" s="68" t="s">
        <v>93</v>
      </c>
      <c r="LSX456" s="68" t="s">
        <v>93</v>
      </c>
      <c r="LSY456" s="68" t="s">
        <v>93</v>
      </c>
      <c r="LSZ456" s="68" t="s">
        <v>93</v>
      </c>
      <c r="LTA456" s="68" t="s">
        <v>93</v>
      </c>
      <c r="LTB456" s="68" t="s">
        <v>93</v>
      </c>
      <c r="LTC456" s="68" t="s">
        <v>93</v>
      </c>
      <c r="LTD456" s="68" t="s">
        <v>93</v>
      </c>
      <c r="LTE456" s="68" t="s">
        <v>93</v>
      </c>
      <c r="LTF456" s="68" t="s">
        <v>93</v>
      </c>
      <c r="LTG456" s="68" t="s">
        <v>93</v>
      </c>
      <c r="LTH456" s="68" t="s">
        <v>93</v>
      </c>
      <c r="LTI456" s="68" t="s">
        <v>93</v>
      </c>
      <c r="LTJ456" s="68" t="s">
        <v>93</v>
      </c>
      <c r="LTK456" s="68" t="s">
        <v>93</v>
      </c>
      <c r="LTL456" s="68" t="s">
        <v>93</v>
      </c>
      <c r="LTM456" s="68" t="s">
        <v>93</v>
      </c>
      <c r="LTN456" s="68" t="s">
        <v>93</v>
      </c>
      <c r="LTO456" s="68" t="s">
        <v>93</v>
      </c>
      <c r="LTP456" s="68" t="s">
        <v>93</v>
      </c>
      <c r="LTQ456" s="68" t="s">
        <v>93</v>
      </c>
      <c r="LTR456" s="68" t="s">
        <v>93</v>
      </c>
      <c r="LTS456" s="68" t="s">
        <v>93</v>
      </c>
      <c r="LTT456" s="68" t="s">
        <v>93</v>
      </c>
      <c r="LTU456" s="68" t="s">
        <v>93</v>
      </c>
      <c r="LTV456" s="68" t="s">
        <v>93</v>
      </c>
      <c r="LTW456" s="68" t="s">
        <v>93</v>
      </c>
      <c r="LTX456" s="68" t="s">
        <v>93</v>
      </c>
      <c r="LTY456" s="68" t="s">
        <v>93</v>
      </c>
      <c r="LTZ456" s="68" t="s">
        <v>93</v>
      </c>
      <c r="LUA456" s="68" t="s">
        <v>93</v>
      </c>
      <c r="LUB456" s="68" t="s">
        <v>93</v>
      </c>
      <c r="LUC456" s="68" t="s">
        <v>93</v>
      </c>
      <c r="LUD456" s="68" t="s">
        <v>93</v>
      </c>
      <c r="LUE456" s="68" t="s">
        <v>93</v>
      </c>
      <c r="LUF456" s="68" t="s">
        <v>93</v>
      </c>
      <c r="LUG456" s="68" t="s">
        <v>93</v>
      </c>
      <c r="LUH456" s="68" t="s">
        <v>93</v>
      </c>
      <c r="LUI456" s="68" t="s">
        <v>93</v>
      </c>
      <c r="LUJ456" s="68" t="s">
        <v>93</v>
      </c>
      <c r="LUK456" s="68" t="s">
        <v>93</v>
      </c>
      <c r="LUL456" s="68" t="s">
        <v>93</v>
      </c>
      <c r="LUM456" s="68" t="s">
        <v>93</v>
      </c>
      <c r="LUN456" s="68" t="s">
        <v>93</v>
      </c>
      <c r="LUO456" s="68" t="s">
        <v>93</v>
      </c>
      <c r="LUP456" s="68" t="s">
        <v>93</v>
      </c>
      <c r="LUQ456" s="68" t="s">
        <v>93</v>
      </c>
      <c r="LUR456" s="68" t="s">
        <v>93</v>
      </c>
      <c r="LUS456" s="68" t="s">
        <v>93</v>
      </c>
      <c r="LUT456" s="68" t="s">
        <v>93</v>
      </c>
      <c r="LUU456" s="68" t="s">
        <v>93</v>
      </c>
      <c r="LUV456" s="68" t="s">
        <v>93</v>
      </c>
      <c r="LUW456" s="68" t="s">
        <v>93</v>
      </c>
      <c r="LUX456" s="68" t="s">
        <v>93</v>
      </c>
      <c r="LUY456" s="68" t="s">
        <v>93</v>
      </c>
      <c r="LUZ456" s="68" t="s">
        <v>93</v>
      </c>
      <c r="LVA456" s="68" t="s">
        <v>93</v>
      </c>
      <c r="LVB456" s="68" t="s">
        <v>93</v>
      </c>
      <c r="LVC456" s="68" t="s">
        <v>93</v>
      </c>
      <c r="LVD456" s="68" t="s">
        <v>93</v>
      </c>
      <c r="LVE456" s="68" t="s">
        <v>93</v>
      </c>
      <c r="LVF456" s="68" t="s">
        <v>93</v>
      </c>
      <c r="LVG456" s="68" t="s">
        <v>93</v>
      </c>
      <c r="LVH456" s="68" t="s">
        <v>93</v>
      </c>
      <c r="LVI456" s="68" t="s">
        <v>93</v>
      </c>
      <c r="LVJ456" s="68" t="s">
        <v>93</v>
      </c>
      <c r="LVK456" s="68" t="s">
        <v>93</v>
      </c>
      <c r="LVL456" s="68" t="s">
        <v>93</v>
      </c>
      <c r="LVM456" s="68" t="s">
        <v>93</v>
      </c>
      <c r="LVN456" s="68" t="s">
        <v>93</v>
      </c>
      <c r="LVO456" s="68" t="s">
        <v>93</v>
      </c>
      <c r="LVP456" s="68" t="s">
        <v>93</v>
      </c>
      <c r="LVQ456" s="68" t="s">
        <v>93</v>
      </c>
      <c r="LVR456" s="68" t="s">
        <v>93</v>
      </c>
      <c r="LVS456" s="68" t="s">
        <v>93</v>
      </c>
      <c r="LVT456" s="68" t="s">
        <v>93</v>
      </c>
      <c r="LVU456" s="68" t="s">
        <v>93</v>
      </c>
      <c r="LVV456" s="68" t="s">
        <v>93</v>
      </c>
      <c r="LVW456" s="68" t="s">
        <v>93</v>
      </c>
      <c r="LVX456" s="68" t="s">
        <v>93</v>
      </c>
      <c r="LVY456" s="68" t="s">
        <v>93</v>
      </c>
      <c r="LVZ456" s="68" t="s">
        <v>93</v>
      </c>
      <c r="LWA456" s="68" t="s">
        <v>93</v>
      </c>
      <c r="LWB456" s="68" t="s">
        <v>93</v>
      </c>
      <c r="LWC456" s="68" t="s">
        <v>93</v>
      </c>
      <c r="LWD456" s="68" t="s">
        <v>93</v>
      </c>
      <c r="LWE456" s="68" t="s">
        <v>93</v>
      </c>
      <c r="LWF456" s="68" t="s">
        <v>93</v>
      </c>
      <c r="LWG456" s="68" t="s">
        <v>93</v>
      </c>
      <c r="LWH456" s="68" t="s">
        <v>93</v>
      </c>
      <c r="LWI456" s="68" t="s">
        <v>93</v>
      </c>
      <c r="LWJ456" s="68" t="s">
        <v>93</v>
      </c>
      <c r="LWK456" s="68" t="s">
        <v>93</v>
      </c>
      <c r="LWL456" s="68" t="s">
        <v>93</v>
      </c>
      <c r="LWM456" s="68" t="s">
        <v>93</v>
      </c>
      <c r="LWN456" s="68" t="s">
        <v>93</v>
      </c>
      <c r="LWO456" s="68" t="s">
        <v>93</v>
      </c>
      <c r="LWP456" s="68" t="s">
        <v>93</v>
      </c>
      <c r="LWQ456" s="68" t="s">
        <v>93</v>
      </c>
      <c r="LWR456" s="68" t="s">
        <v>93</v>
      </c>
      <c r="LWS456" s="68" t="s">
        <v>93</v>
      </c>
      <c r="LWT456" s="68" t="s">
        <v>93</v>
      </c>
      <c r="LWU456" s="68" t="s">
        <v>93</v>
      </c>
      <c r="LWV456" s="68" t="s">
        <v>93</v>
      </c>
      <c r="LWW456" s="68" t="s">
        <v>93</v>
      </c>
      <c r="LWX456" s="68" t="s">
        <v>93</v>
      </c>
      <c r="LWY456" s="68" t="s">
        <v>93</v>
      </c>
      <c r="LWZ456" s="68" t="s">
        <v>93</v>
      </c>
      <c r="LXA456" s="68" t="s">
        <v>93</v>
      </c>
      <c r="LXB456" s="68" t="s">
        <v>93</v>
      </c>
      <c r="LXC456" s="68" t="s">
        <v>93</v>
      </c>
      <c r="LXD456" s="68" t="s">
        <v>93</v>
      </c>
      <c r="LXE456" s="68" t="s">
        <v>93</v>
      </c>
      <c r="LXF456" s="68" t="s">
        <v>93</v>
      </c>
      <c r="LXG456" s="68" t="s">
        <v>93</v>
      </c>
      <c r="LXH456" s="68" t="s">
        <v>93</v>
      </c>
      <c r="LXI456" s="68" t="s">
        <v>93</v>
      </c>
      <c r="LXJ456" s="68" t="s">
        <v>93</v>
      </c>
      <c r="LXK456" s="68" t="s">
        <v>93</v>
      </c>
      <c r="LXL456" s="68" t="s">
        <v>93</v>
      </c>
      <c r="LXM456" s="68" t="s">
        <v>93</v>
      </c>
      <c r="LXN456" s="68" t="s">
        <v>93</v>
      </c>
      <c r="LXO456" s="68" t="s">
        <v>93</v>
      </c>
      <c r="LXP456" s="68" t="s">
        <v>93</v>
      </c>
      <c r="LXQ456" s="68" t="s">
        <v>93</v>
      </c>
      <c r="LXR456" s="68" t="s">
        <v>93</v>
      </c>
      <c r="LXS456" s="68" t="s">
        <v>93</v>
      </c>
      <c r="LXT456" s="68" t="s">
        <v>93</v>
      </c>
      <c r="LXU456" s="68" t="s">
        <v>93</v>
      </c>
      <c r="LXV456" s="68" t="s">
        <v>93</v>
      </c>
      <c r="LXW456" s="68" t="s">
        <v>93</v>
      </c>
      <c r="LXX456" s="68" t="s">
        <v>93</v>
      </c>
      <c r="LXY456" s="68" t="s">
        <v>93</v>
      </c>
      <c r="LXZ456" s="68" t="s">
        <v>93</v>
      </c>
      <c r="LYA456" s="68" t="s">
        <v>93</v>
      </c>
      <c r="LYB456" s="68" t="s">
        <v>93</v>
      </c>
      <c r="LYC456" s="68" t="s">
        <v>93</v>
      </c>
      <c r="LYD456" s="68" t="s">
        <v>93</v>
      </c>
      <c r="LYE456" s="68" t="s">
        <v>93</v>
      </c>
      <c r="LYF456" s="68" t="s">
        <v>93</v>
      </c>
      <c r="LYG456" s="68" t="s">
        <v>93</v>
      </c>
      <c r="LYH456" s="68" t="s">
        <v>93</v>
      </c>
      <c r="LYI456" s="68" t="s">
        <v>93</v>
      </c>
      <c r="LYJ456" s="68" t="s">
        <v>93</v>
      </c>
      <c r="LYK456" s="68" t="s">
        <v>93</v>
      </c>
      <c r="LYL456" s="68" t="s">
        <v>93</v>
      </c>
      <c r="LYM456" s="68" t="s">
        <v>93</v>
      </c>
      <c r="LYN456" s="68" t="s">
        <v>93</v>
      </c>
      <c r="LYO456" s="68" t="s">
        <v>93</v>
      </c>
      <c r="LYP456" s="68" t="s">
        <v>93</v>
      </c>
      <c r="LYQ456" s="68" t="s">
        <v>93</v>
      </c>
      <c r="LYR456" s="68" t="s">
        <v>93</v>
      </c>
      <c r="LYS456" s="68" t="s">
        <v>93</v>
      </c>
      <c r="LYT456" s="68" t="s">
        <v>93</v>
      </c>
      <c r="LYU456" s="68" t="s">
        <v>93</v>
      </c>
      <c r="LYV456" s="68" t="s">
        <v>93</v>
      </c>
      <c r="LYW456" s="68" t="s">
        <v>93</v>
      </c>
      <c r="LYX456" s="68" t="s">
        <v>93</v>
      </c>
      <c r="LYY456" s="68" t="s">
        <v>93</v>
      </c>
      <c r="LYZ456" s="68" t="s">
        <v>93</v>
      </c>
      <c r="LZA456" s="68" t="s">
        <v>93</v>
      </c>
      <c r="LZB456" s="68" t="s">
        <v>93</v>
      </c>
      <c r="LZC456" s="68" t="s">
        <v>93</v>
      </c>
      <c r="LZD456" s="68" t="s">
        <v>93</v>
      </c>
      <c r="LZE456" s="68" t="s">
        <v>93</v>
      </c>
      <c r="LZF456" s="68" t="s">
        <v>93</v>
      </c>
      <c r="LZG456" s="68" t="s">
        <v>93</v>
      </c>
      <c r="LZH456" s="68" t="s">
        <v>93</v>
      </c>
      <c r="LZI456" s="68" t="s">
        <v>93</v>
      </c>
      <c r="LZJ456" s="68" t="s">
        <v>93</v>
      </c>
      <c r="LZK456" s="68" t="s">
        <v>93</v>
      </c>
      <c r="LZL456" s="68" t="s">
        <v>93</v>
      </c>
      <c r="LZM456" s="68" t="s">
        <v>93</v>
      </c>
      <c r="LZN456" s="68" t="s">
        <v>93</v>
      </c>
      <c r="LZO456" s="68" t="s">
        <v>93</v>
      </c>
      <c r="LZP456" s="68" t="s">
        <v>93</v>
      </c>
      <c r="LZQ456" s="68" t="s">
        <v>93</v>
      </c>
      <c r="LZR456" s="68" t="s">
        <v>93</v>
      </c>
      <c r="LZS456" s="68" t="s">
        <v>93</v>
      </c>
      <c r="LZT456" s="68" t="s">
        <v>93</v>
      </c>
      <c r="LZU456" s="68" t="s">
        <v>93</v>
      </c>
      <c r="LZV456" s="68" t="s">
        <v>93</v>
      </c>
      <c r="LZW456" s="68" t="s">
        <v>93</v>
      </c>
      <c r="LZX456" s="68" t="s">
        <v>93</v>
      </c>
      <c r="LZY456" s="68" t="s">
        <v>93</v>
      </c>
      <c r="LZZ456" s="68" t="s">
        <v>93</v>
      </c>
      <c r="MAA456" s="68" t="s">
        <v>93</v>
      </c>
      <c r="MAB456" s="68" t="s">
        <v>93</v>
      </c>
      <c r="MAC456" s="68" t="s">
        <v>93</v>
      </c>
      <c r="MAD456" s="68" t="s">
        <v>93</v>
      </c>
      <c r="MAE456" s="68" t="s">
        <v>93</v>
      </c>
      <c r="MAF456" s="68" t="s">
        <v>93</v>
      </c>
      <c r="MAG456" s="68" t="s">
        <v>93</v>
      </c>
      <c r="MAH456" s="68" t="s">
        <v>93</v>
      </c>
      <c r="MAI456" s="68" t="s">
        <v>93</v>
      </c>
      <c r="MAJ456" s="68" t="s">
        <v>93</v>
      </c>
      <c r="MAK456" s="68" t="s">
        <v>93</v>
      </c>
      <c r="MAL456" s="68" t="s">
        <v>93</v>
      </c>
      <c r="MAM456" s="68" t="s">
        <v>93</v>
      </c>
      <c r="MAN456" s="68" t="s">
        <v>93</v>
      </c>
      <c r="MAO456" s="68" t="s">
        <v>93</v>
      </c>
      <c r="MAP456" s="68" t="s">
        <v>93</v>
      </c>
      <c r="MAQ456" s="68" t="s">
        <v>93</v>
      </c>
      <c r="MAR456" s="68" t="s">
        <v>93</v>
      </c>
      <c r="MAS456" s="68" t="s">
        <v>93</v>
      </c>
      <c r="MAT456" s="68" t="s">
        <v>93</v>
      </c>
      <c r="MAU456" s="68" t="s">
        <v>93</v>
      </c>
      <c r="MAV456" s="68" t="s">
        <v>93</v>
      </c>
      <c r="MAW456" s="68" t="s">
        <v>93</v>
      </c>
      <c r="MAX456" s="68" t="s">
        <v>93</v>
      </c>
      <c r="MAY456" s="68" t="s">
        <v>93</v>
      </c>
      <c r="MAZ456" s="68" t="s">
        <v>93</v>
      </c>
      <c r="MBA456" s="68" t="s">
        <v>93</v>
      </c>
      <c r="MBB456" s="68" t="s">
        <v>93</v>
      </c>
      <c r="MBC456" s="68" t="s">
        <v>93</v>
      </c>
      <c r="MBD456" s="68" t="s">
        <v>93</v>
      </c>
      <c r="MBE456" s="68" t="s">
        <v>93</v>
      </c>
      <c r="MBF456" s="68" t="s">
        <v>93</v>
      </c>
      <c r="MBG456" s="68" t="s">
        <v>93</v>
      </c>
      <c r="MBH456" s="68" t="s">
        <v>93</v>
      </c>
      <c r="MBI456" s="68" t="s">
        <v>93</v>
      </c>
      <c r="MBJ456" s="68" t="s">
        <v>93</v>
      </c>
      <c r="MBK456" s="68" t="s">
        <v>93</v>
      </c>
      <c r="MBL456" s="68" t="s">
        <v>93</v>
      </c>
      <c r="MBM456" s="68" t="s">
        <v>93</v>
      </c>
      <c r="MBN456" s="68" t="s">
        <v>93</v>
      </c>
      <c r="MBO456" s="68" t="s">
        <v>93</v>
      </c>
      <c r="MBP456" s="68" t="s">
        <v>93</v>
      </c>
      <c r="MBQ456" s="68" t="s">
        <v>93</v>
      </c>
      <c r="MBR456" s="68" t="s">
        <v>93</v>
      </c>
      <c r="MBS456" s="68" t="s">
        <v>93</v>
      </c>
      <c r="MBT456" s="68" t="s">
        <v>93</v>
      </c>
      <c r="MBU456" s="68" t="s">
        <v>93</v>
      </c>
      <c r="MBV456" s="68" t="s">
        <v>93</v>
      </c>
      <c r="MBW456" s="68" t="s">
        <v>93</v>
      </c>
      <c r="MBX456" s="68" t="s">
        <v>93</v>
      </c>
      <c r="MBY456" s="68" t="s">
        <v>93</v>
      </c>
      <c r="MBZ456" s="68" t="s">
        <v>93</v>
      </c>
      <c r="MCA456" s="68" t="s">
        <v>93</v>
      </c>
      <c r="MCB456" s="68" t="s">
        <v>93</v>
      </c>
      <c r="MCC456" s="68" t="s">
        <v>93</v>
      </c>
      <c r="MCD456" s="68" t="s">
        <v>93</v>
      </c>
      <c r="MCE456" s="68" t="s">
        <v>93</v>
      </c>
      <c r="MCF456" s="68" t="s">
        <v>93</v>
      </c>
      <c r="MCG456" s="68" t="s">
        <v>93</v>
      </c>
      <c r="MCH456" s="68" t="s">
        <v>93</v>
      </c>
      <c r="MCI456" s="68" t="s">
        <v>93</v>
      </c>
      <c r="MCJ456" s="68" t="s">
        <v>93</v>
      </c>
      <c r="MCK456" s="68" t="s">
        <v>93</v>
      </c>
      <c r="MCL456" s="68" t="s">
        <v>93</v>
      </c>
      <c r="MCM456" s="68" t="s">
        <v>93</v>
      </c>
      <c r="MCN456" s="68" t="s">
        <v>93</v>
      </c>
      <c r="MCO456" s="68" t="s">
        <v>93</v>
      </c>
      <c r="MCP456" s="68" t="s">
        <v>93</v>
      </c>
      <c r="MCQ456" s="68" t="s">
        <v>93</v>
      </c>
      <c r="MCR456" s="68" t="s">
        <v>93</v>
      </c>
      <c r="MCS456" s="68" t="s">
        <v>93</v>
      </c>
      <c r="MCT456" s="68" t="s">
        <v>93</v>
      </c>
      <c r="MCU456" s="68" t="s">
        <v>93</v>
      </c>
      <c r="MCV456" s="68" t="s">
        <v>93</v>
      </c>
      <c r="MCW456" s="68" t="s">
        <v>93</v>
      </c>
      <c r="MCX456" s="68" t="s">
        <v>93</v>
      </c>
      <c r="MCY456" s="68" t="s">
        <v>93</v>
      </c>
      <c r="MCZ456" s="68" t="s">
        <v>93</v>
      </c>
      <c r="MDA456" s="68" t="s">
        <v>93</v>
      </c>
      <c r="MDB456" s="68" t="s">
        <v>93</v>
      </c>
      <c r="MDC456" s="68" t="s">
        <v>93</v>
      </c>
      <c r="MDD456" s="68" t="s">
        <v>93</v>
      </c>
      <c r="MDE456" s="68" t="s">
        <v>93</v>
      </c>
      <c r="MDF456" s="68" t="s">
        <v>93</v>
      </c>
      <c r="MDG456" s="68" t="s">
        <v>93</v>
      </c>
      <c r="MDH456" s="68" t="s">
        <v>93</v>
      </c>
      <c r="MDI456" s="68" t="s">
        <v>93</v>
      </c>
      <c r="MDJ456" s="68" t="s">
        <v>93</v>
      </c>
      <c r="MDK456" s="68" t="s">
        <v>93</v>
      </c>
      <c r="MDL456" s="68" t="s">
        <v>93</v>
      </c>
      <c r="MDM456" s="68" t="s">
        <v>93</v>
      </c>
      <c r="MDN456" s="68" t="s">
        <v>93</v>
      </c>
      <c r="MDO456" s="68" t="s">
        <v>93</v>
      </c>
      <c r="MDP456" s="68" t="s">
        <v>93</v>
      </c>
      <c r="MDQ456" s="68" t="s">
        <v>93</v>
      </c>
      <c r="MDR456" s="68" t="s">
        <v>93</v>
      </c>
      <c r="MDS456" s="68" t="s">
        <v>93</v>
      </c>
      <c r="MDT456" s="68" t="s">
        <v>93</v>
      </c>
      <c r="MDU456" s="68" t="s">
        <v>93</v>
      </c>
      <c r="MDV456" s="68" t="s">
        <v>93</v>
      </c>
      <c r="MDW456" s="68" t="s">
        <v>93</v>
      </c>
      <c r="MDX456" s="68" t="s">
        <v>93</v>
      </c>
      <c r="MDY456" s="68" t="s">
        <v>93</v>
      </c>
      <c r="MDZ456" s="68" t="s">
        <v>93</v>
      </c>
      <c r="MEA456" s="68" t="s">
        <v>93</v>
      </c>
      <c r="MEB456" s="68" t="s">
        <v>93</v>
      </c>
      <c r="MEC456" s="68" t="s">
        <v>93</v>
      </c>
      <c r="MED456" s="68" t="s">
        <v>93</v>
      </c>
      <c r="MEE456" s="68" t="s">
        <v>93</v>
      </c>
      <c r="MEF456" s="68" t="s">
        <v>93</v>
      </c>
      <c r="MEG456" s="68" t="s">
        <v>93</v>
      </c>
      <c r="MEH456" s="68" t="s">
        <v>93</v>
      </c>
      <c r="MEI456" s="68" t="s">
        <v>93</v>
      </c>
      <c r="MEJ456" s="68" t="s">
        <v>93</v>
      </c>
      <c r="MEK456" s="68" t="s">
        <v>93</v>
      </c>
      <c r="MEL456" s="68" t="s">
        <v>93</v>
      </c>
      <c r="MEM456" s="68" t="s">
        <v>93</v>
      </c>
      <c r="MEN456" s="68" t="s">
        <v>93</v>
      </c>
      <c r="MEO456" s="68" t="s">
        <v>93</v>
      </c>
      <c r="MEP456" s="68" t="s">
        <v>93</v>
      </c>
      <c r="MEQ456" s="68" t="s">
        <v>93</v>
      </c>
      <c r="MER456" s="68" t="s">
        <v>93</v>
      </c>
      <c r="MES456" s="68" t="s">
        <v>93</v>
      </c>
      <c r="MET456" s="68" t="s">
        <v>93</v>
      </c>
      <c r="MEU456" s="68" t="s">
        <v>93</v>
      </c>
      <c r="MEV456" s="68" t="s">
        <v>93</v>
      </c>
      <c r="MEW456" s="68" t="s">
        <v>93</v>
      </c>
      <c r="MEX456" s="68" t="s">
        <v>93</v>
      </c>
      <c r="MEY456" s="68" t="s">
        <v>93</v>
      </c>
      <c r="MEZ456" s="68" t="s">
        <v>93</v>
      </c>
      <c r="MFA456" s="68" t="s">
        <v>93</v>
      </c>
      <c r="MFB456" s="68" t="s">
        <v>93</v>
      </c>
      <c r="MFC456" s="68" t="s">
        <v>93</v>
      </c>
      <c r="MFD456" s="68" t="s">
        <v>93</v>
      </c>
      <c r="MFE456" s="68" t="s">
        <v>93</v>
      </c>
      <c r="MFF456" s="68" t="s">
        <v>93</v>
      </c>
      <c r="MFG456" s="68" t="s">
        <v>93</v>
      </c>
      <c r="MFH456" s="68" t="s">
        <v>93</v>
      </c>
      <c r="MFI456" s="68" t="s">
        <v>93</v>
      </c>
      <c r="MFJ456" s="68" t="s">
        <v>93</v>
      </c>
      <c r="MFK456" s="68" t="s">
        <v>93</v>
      </c>
      <c r="MFL456" s="68" t="s">
        <v>93</v>
      </c>
      <c r="MFM456" s="68" t="s">
        <v>93</v>
      </c>
      <c r="MFN456" s="68" t="s">
        <v>93</v>
      </c>
      <c r="MFO456" s="68" t="s">
        <v>93</v>
      </c>
      <c r="MFP456" s="68" t="s">
        <v>93</v>
      </c>
      <c r="MFQ456" s="68" t="s">
        <v>93</v>
      </c>
      <c r="MFR456" s="68" t="s">
        <v>93</v>
      </c>
      <c r="MFS456" s="68" t="s">
        <v>93</v>
      </c>
      <c r="MFT456" s="68" t="s">
        <v>93</v>
      </c>
      <c r="MFU456" s="68" t="s">
        <v>93</v>
      </c>
      <c r="MFV456" s="68" t="s">
        <v>93</v>
      </c>
      <c r="MFW456" s="68" t="s">
        <v>93</v>
      </c>
      <c r="MFX456" s="68" t="s">
        <v>93</v>
      </c>
      <c r="MFY456" s="68" t="s">
        <v>93</v>
      </c>
      <c r="MFZ456" s="68" t="s">
        <v>93</v>
      </c>
      <c r="MGA456" s="68" t="s">
        <v>93</v>
      </c>
      <c r="MGB456" s="68" t="s">
        <v>93</v>
      </c>
      <c r="MGC456" s="68" t="s">
        <v>93</v>
      </c>
      <c r="MGD456" s="68" t="s">
        <v>93</v>
      </c>
      <c r="MGE456" s="68" t="s">
        <v>93</v>
      </c>
      <c r="MGF456" s="68" t="s">
        <v>93</v>
      </c>
      <c r="MGG456" s="68" t="s">
        <v>93</v>
      </c>
      <c r="MGH456" s="68" t="s">
        <v>93</v>
      </c>
      <c r="MGI456" s="68" t="s">
        <v>93</v>
      </c>
      <c r="MGJ456" s="68" t="s">
        <v>93</v>
      </c>
      <c r="MGK456" s="68" t="s">
        <v>93</v>
      </c>
      <c r="MGL456" s="68" t="s">
        <v>93</v>
      </c>
      <c r="MGM456" s="68" t="s">
        <v>93</v>
      </c>
      <c r="MGN456" s="68" t="s">
        <v>93</v>
      </c>
      <c r="MGO456" s="68" t="s">
        <v>93</v>
      </c>
      <c r="MGP456" s="68" t="s">
        <v>93</v>
      </c>
      <c r="MGQ456" s="68" t="s">
        <v>93</v>
      </c>
      <c r="MGR456" s="68" t="s">
        <v>93</v>
      </c>
      <c r="MGS456" s="68" t="s">
        <v>93</v>
      </c>
      <c r="MGT456" s="68" t="s">
        <v>93</v>
      </c>
      <c r="MGU456" s="68" t="s">
        <v>93</v>
      </c>
      <c r="MGV456" s="68" t="s">
        <v>93</v>
      </c>
      <c r="MGW456" s="68" t="s">
        <v>93</v>
      </c>
      <c r="MGX456" s="68" t="s">
        <v>93</v>
      </c>
      <c r="MGY456" s="68" t="s">
        <v>93</v>
      </c>
      <c r="MGZ456" s="68" t="s">
        <v>93</v>
      </c>
      <c r="MHA456" s="68" t="s">
        <v>93</v>
      </c>
      <c r="MHB456" s="68" t="s">
        <v>93</v>
      </c>
      <c r="MHC456" s="68" t="s">
        <v>93</v>
      </c>
      <c r="MHD456" s="68" t="s">
        <v>93</v>
      </c>
      <c r="MHE456" s="68" t="s">
        <v>93</v>
      </c>
      <c r="MHF456" s="68" t="s">
        <v>93</v>
      </c>
      <c r="MHG456" s="68" t="s">
        <v>93</v>
      </c>
      <c r="MHH456" s="68" t="s">
        <v>93</v>
      </c>
      <c r="MHI456" s="68" t="s">
        <v>93</v>
      </c>
      <c r="MHJ456" s="68" t="s">
        <v>93</v>
      </c>
      <c r="MHK456" s="68" t="s">
        <v>93</v>
      </c>
      <c r="MHL456" s="68" t="s">
        <v>93</v>
      </c>
      <c r="MHM456" s="68" t="s">
        <v>93</v>
      </c>
      <c r="MHN456" s="68" t="s">
        <v>93</v>
      </c>
      <c r="MHO456" s="68" t="s">
        <v>93</v>
      </c>
      <c r="MHP456" s="68" t="s">
        <v>93</v>
      </c>
      <c r="MHQ456" s="68" t="s">
        <v>93</v>
      </c>
      <c r="MHR456" s="68" t="s">
        <v>93</v>
      </c>
      <c r="MHS456" s="68" t="s">
        <v>93</v>
      </c>
      <c r="MHT456" s="68" t="s">
        <v>93</v>
      </c>
      <c r="MHU456" s="68" t="s">
        <v>93</v>
      </c>
      <c r="MHV456" s="68" t="s">
        <v>93</v>
      </c>
      <c r="MHW456" s="68" t="s">
        <v>93</v>
      </c>
      <c r="MHX456" s="68" t="s">
        <v>93</v>
      </c>
      <c r="MHY456" s="68" t="s">
        <v>93</v>
      </c>
      <c r="MHZ456" s="68" t="s">
        <v>93</v>
      </c>
      <c r="MIA456" s="68" t="s">
        <v>93</v>
      </c>
      <c r="MIB456" s="68" t="s">
        <v>93</v>
      </c>
      <c r="MIC456" s="68" t="s">
        <v>93</v>
      </c>
      <c r="MID456" s="68" t="s">
        <v>93</v>
      </c>
      <c r="MIE456" s="68" t="s">
        <v>93</v>
      </c>
      <c r="MIF456" s="68" t="s">
        <v>93</v>
      </c>
      <c r="MIG456" s="68" t="s">
        <v>93</v>
      </c>
      <c r="MIH456" s="68" t="s">
        <v>93</v>
      </c>
      <c r="MII456" s="68" t="s">
        <v>93</v>
      </c>
      <c r="MIJ456" s="68" t="s">
        <v>93</v>
      </c>
      <c r="MIK456" s="68" t="s">
        <v>93</v>
      </c>
      <c r="MIL456" s="68" t="s">
        <v>93</v>
      </c>
      <c r="MIM456" s="68" t="s">
        <v>93</v>
      </c>
      <c r="MIN456" s="68" t="s">
        <v>93</v>
      </c>
      <c r="MIO456" s="68" t="s">
        <v>93</v>
      </c>
      <c r="MIP456" s="68" t="s">
        <v>93</v>
      </c>
      <c r="MIQ456" s="68" t="s">
        <v>93</v>
      </c>
      <c r="MIR456" s="68" t="s">
        <v>93</v>
      </c>
      <c r="MIS456" s="68" t="s">
        <v>93</v>
      </c>
      <c r="MIT456" s="68" t="s">
        <v>93</v>
      </c>
      <c r="MIU456" s="68" t="s">
        <v>93</v>
      </c>
      <c r="MIV456" s="68" t="s">
        <v>93</v>
      </c>
      <c r="MIW456" s="68" t="s">
        <v>93</v>
      </c>
      <c r="MIX456" s="68" t="s">
        <v>93</v>
      </c>
      <c r="MIY456" s="68" t="s">
        <v>93</v>
      </c>
      <c r="MIZ456" s="68" t="s">
        <v>93</v>
      </c>
      <c r="MJA456" s="68" t="s">
        <v>93</v>
      </c>
      <c r="MJB456" s="68" t="s">
        <v>93</v>
      </c>
      <c r="MJC456" s="68" t="s">
        <v>93</v>
      </c>
      <c r="MJD456" s="68" t="s">
        <v>93</v>
      </c>
      <c r="MJE456" s="68" t="s">
        <v>93</v>
      </c>
      <c r="MJF456" s="68" t="s">
        <v>93</v>
      </c>
      <c r="MJG456" s="68" t="s">
        <v>93</v>
      </c>
      <c r="MJH456" s="68" t="s">
        <v>93</v>
      </c>
      <c r="MJI456" s="68" t="s">
        <v>93</v>
      </c>
      <c r="MJJ456" s="68" t="s">
        <v>93</v>
      </c>
      <c r="MJK456" s="68" t="s">
        <v>93</v>
      </c>
      <c r="MJL456" s="68" t="s">
        <v>93</v>
      </c>
      <c r="MJM456" s="68" t="s">
        <v>93</v>
      </c>
      <c r="MJN456" s="68" t="s">
        <v>93</v>
      </c>
      <c r="MJO456" s="68" t="s">
        <v>93</v>
      </c>
      <c r="MJP456" s="68" t="s">
        <v>93</v>
      </c>
      <c r="MJQ456" s="68" t="s">
        <v>93</v>
      </c>
      <c r="MJR456" s="68" t="s">
        <v>93</v>
      </c>
      <c r="MJS456" s="68" t="s">
        <v>93</v>
      </c>
      <c r="MJT456" s="68" t="s">
        <v>93</v>
      </c>
      <c r="MJU456" s="68" t="s">
        <v>93</v>
      </c>
      <c r="MJV456" s="68" t="s">
        <v>93</v>
      </c>
      <c r="MJW456" s="68" t="s">
        <v>93</v>
      </c>
      <c r="MJX456" s="68" t="s">
        <v>93</v>
      </c>
      <c r="MJY456" s="68" t="s">
        <v>93</v>
      </c>
      <c r="MJZ456" s="68" t="s">
        <v>93</v>
      </c>
      <c r="MKA456" s="68" t="s">
        <v>93</v>
      </c>
      <c r="MKB456" s="68" t="s">
        <v>93</v>
      </c>
      <c r="MKC456" s="68" t="s">
        <v>93</v>
      </c>
      <c r="MKD456" s="68" t="s">
        <v>93</v>
      </c>
      <c r="MKE456" s="68" t="s">
        <v>93</v>
      </c>
      <c r="MKF456" s="68" t="s">
        <v>93</v>
      </c>
      <c r="MKG456" s="68" t="s">
        <v>93</v>
      </c>
      <c r="MKH456" s="68" t="s">
        <v>93</v>
      </c>
      <c r="MKI456" s="68" t="s">
        <v>93</v>
      </c>
      <c r="MKJ456" s="68" t="s">
        <v>93</v>
      </c>
      <c r="MKK456" s="68" t="s">
        <v>93</v>
      </c>
      <c r="MKL456" s="68" t="s">
        <v>93</v>
      </c>
      <c r="MKM456" s="68" t="s">
        <v>93</v>
      </c>
      <c r="MKN456" s="68" t="s">
        <v>93</v>
      </c>
      <c r="MKO456" s="68" t="s">
        <v>93</v>
      </c>
      <c r="MKP456" s="68" t="s">
        <v>93</v>
      </c>
      <c r="MKQ456" s="68" t="s">
        <v>93</v>
      </c>
      <c r="MKR456" s="68" t="s">
        <v>93</v>
      </c>
      <c r="MKS456" s="68" t="s">
        <v>93</v>
      </c>
      <c r="MKT456" s="68" t="s">
        <v>93</v>
      </c>
      <c r="MKU456" s="68" t="s">
        <v>93</v>
      </c>
      <c r="MKV456" s="68" t="s">
        <v>93</v>
      </c>
      <c r="MKW456" s="68" t="s">
        <v>93</v>
      </c>
      <c r="MKX456" s="68" t="s">
        <v>93</v>
      </c>
      <c r="MKY456" s="68" t="s">
        <v>93</v>
      </c>
      <c r="MKZ456" s="68" t="s">
        <v>93</v>
      </c>
      <c r="MLA456" s="68" t="s">
        <v>93</v>
      </c>
      <c r="MLB456" s="68" t="s">
        <v>93</v>
      </c>
      <c r="MLC456" s="68" t="s">
        <v>93</v>
      </c>
      <c r="MLD456" s="68" t="s">
        <v>93</v>
      </c>
      <c r="MLE456" s="68" t="s">
        <v>93</v>
      </c>
      <c r="MLF456" s="68" t="s">
        <v>93</v>
      </c>
      <c r="MLG456" s="68" t="s">
        <v>93</v>
      </c>
      <c r="MLH456" s="68" t="s">
        <v>93</v>
      </c>
      <c r="MLI456" s="68" t="s">
        <v>93</v>
      </c>
      <c r="MLJ456" s="68" t="s">
        <v>93</v>
      </c>
      <c r="MLK456" s="68" t="s">
        <v>93</v>
      </c>
      <c r="MLL456" s="68" t="s">
        <v>93</v>
      </c>
      <c r="MLM456" s="68" t="s">
        <v>93</v>
      </c>
      <c r="MLN456" s="68" t="s">
        <v>93</v>
      </c>
      <c r="MLO456" s="68" t="s">
        <v>93</v>
      </c>
      <c r="MLP456" s="68" t="s">
        <v>93</v>
      </c>
      <c r="MLQ456" s="68" t="s">
        <v>93</v>
      </c>
      <c r="MLR456" s="68" t="s">
        <v>93</v>
      </c>
      <c r="MLS456" s="68" t="s">
        <v>93</v>
      </c>
      <c r="MLT456" s="68" t="s">
        <v>93</v>
      </c>
      <c r="MLU456" s="68" t="s">
        <v>93</v>
      </c>
      <c r="MLV456" s="68" t="s">
        <v>93</v>
      </c>
      <c r="MLW456" s="68" t="s">
        <v>93</v>
      </c>
      <c r="MLX456" s="68" t="s">
        <v>93</v>
      </c>
      <c r="MLY456" s="68" t="s">
        <v>93</v>
      </c>
      <c r="MLZ456" s="68" t="s">
        <v>93</v>
      </c>
      <c r="MMA456" s="68" t="s">
        <v>93</v>
      </c>
      <c r="MMB456" s="68" t="s">
        <v>93</v>
      </c>
      <c r="MMC456" s="68" t="s">
        <v>93</v>
      </c>
      <c r="MMD456" s="68" t="s">
        <v>93</v>
      </c>
      <c r="MME456" s="68" t="s">
        <v>93</v>
      </c>
      <c r="MMF456" s="68" t="s">
        <v>93</v>
      </c>
      <c r="MMG456" s="68" t="s">
        <v>93</v>
      </c>
      <c r="MMH456" s="68" t="s">
        <v>93</v>
      </c>
      <c r="MMI456" s="68" t="s">
        <v>93</v>
      </c>
      <c r="MMJ456" s="68" t="s">
        <v>93</v>
      </c>
      <c r="MMK456" s="68" t="s">
        <v>93</v>
      </c>
      <c r="MML456" s="68" t="s">
        <v>93</v>
      </c>
      <c r="MMM456" s="68" t="s">
        <v>93</v>
      </c>
      <c r="MMN456" s="68" t="s">
        <v>93</v>
      </c>
      <c r="MMO456" s="68" t="s">
        <v>93</v>
      </c>
      <c r="MMP456" s="68" t="s">
        <v>93</v>
      </c>
      <c r="MMQ456" s="68" t="s">
        <v>93</v>
      </c>
      <c r="MMR456" s="68" t="s">
        <v>93</v>
      </c>
      <c r="MMS456" s="68" t="s">
        <v>93</v>
      </c>
      <c r="MMT456" s="68" t="s">
        <v>93</v>
      </c>
      <c r="MMU456" s="68" t="s">
        <v>93</v>
      </c>
      <c r="MMV456" s="68" t="s">
        <v>93</v>
      </c>
      <c r="MMW456" s="68" t="s">
        <v>93</v>
      </c>
      <c r="MMX456" s="68" t="s">
        <v>93</v>
      </c>
      <c r="MMY456" s="68" t="s">
        <v>93</v>
      </c>
      <c r="MMZ456" s="68" t="s">
        <v>93</v>
      </c>
      <c r="MNA456" s="68" t="s">
        <v>93</v>
      </c>
      <c r="MNB456" s="68" t="s">
        <v>93</v>
      </c>
      <c r="MNC456" s="68" t="s">
        <v>93</v>
      </c>
      <c r="MND456" s="68" t="s">
        <v>93</v>
      </c>
      <c r="MNE456" s="68" t="s">
        <v>93</v>
      </c>
      <c r="MNF456" s="68" t="s">
        <v>93</v>
      </c>
      <c r="MNG456" s="68" t="s">
        <v>93</v>
      </c>
      <c r="MNH456" s="68" t="s">
        <v>93</v>
      </c>
      <c r="MNI456" s="68" t="s">
        <v>93</v>
      </c>
      <c r="MNJ456" s="68" t="s">
        <v>93</v>
      </c>
      <c r="MNK456" s="68" t="s">
        <v>93</v>
      </c>
      <c r="MNL456" s="68" t="s">
        <v>93</v>
      </c>
      <c r="MNM456" s="68" t="s">
        <v>93</v>
      </c>
      <c r="MNN456" s="68" t="s">
        <v>93</v>
      </c>
      <c r="MNO456" s="68" t="s">
        <v>93</v>
      </c>
      <c r="MNP456" s="68" t="s">
        <v>93</v>
      </c>
      <c r="MNQ456" s="68" t="s">
        <v>93</v>
      </c>
      <c r="MNR456" s="68" t="s">
        <v>93</v>
      </c>
      <c r="MNS456" s="68" t="s">
        <v>93</v>
      </c>
      <c r="MNT456" s="68" t="s">
        <v>93</v>
      </c>
      <c r="MNU456" s="68" t="s">
        <v>93</v>
      </c>
      <c r="MNV456" s="68" t="s">
        <v>93</v>
      </c>
      <c r="MNW456" s="68" t="s">
        <v>93</v>
      </c>
      <c r="MNX456" s="68" t="s">
        <v>93</v>
      </c>
      <c r="MNY456" s="68" t="s">
        <v>93</v>
      </c>
      <c r="MNZ456" s="68" t="s">
        <v>93</v>
      </c>
      <c r="MOA456" s="68" t="s">
        <v>93</v>
      </c>
      <c r="MOB456" s="68" t="s">
        <v>93</v>
      </c>
      <c r="MOC456" s="68" t="s">
        <v>93</v>
      </c>
      <c r="MOD456" s="68" t="s">
        <v>93</v>
      </c>
      <c r="MOE456" s="68" t="s">
        <v>93</v>
      </c>
      <c r="MOF456" s="68" t="s">
        <v>93</v>
      </c>
      <c r="MOG456" s="68" t="s">
        <v>93</v>
      </c>
      <c r="MOH456" s="68" t="s">
        <v>93</v>
      </c>
      <c r="MOI456" s="68" t="s">
        <v>93</v>
      </c>
      <c r="MOJ456" s="68" t="s">
        <v>93</v>
      </c>
      <c r="MOK456" s="68" t="s">
        <v>93</v>
      </c>
      <c r="MOL456" s="68" t="s">
        <v>93</v>
      </c>
      <c r="MOM456" s="68" t="s">
        <v>93</v>
      </c>
      <c r="MON456" s="68" t="s">
        <v>93</v>
      </c>
      <c r="MOO456" s="68" t="s">
        <v>93</v>
      </c>
      <c r="MOP456" s="68" t="s">
        <v>93</v>
      </c>
      <c r="MOQ456" s="68" t="s">
        <v>93</v>
      </c>
      <c r="MOR456" s="68" t="s">
        <v>93</v>
      </c>
      <c r="MOS456" s="68" t="s">
        <v>93</v>
      </c>
      <c r="MOT456" s="68" t="s">
        <v>93</v>
      </c>
      <c r="MOU456" s="68" t="s">
        <v>93</v>
      </c>
      <c r="MOV456" s="68" t="s">
        <v>93</v>
      </c>
      <c r="MOW456" s="68" t="s">
        <v>93</v>
      </c>
      <c r="MOX456" s="68" t="s">
        <v>93</v>
      </c>
      <c r="MOY456" s="68" t="s">
        <v>93</v>
      </c>
      <c r="MOZ456" s="68" t="s">
        <v>93</v>
      </c>
      <c r="MPA456" s="68" t="s">
        <v>93</v>
      </c>
      <c r="MPB456" s="68" t="s">
        <v>93</v>
      </c>
      <c r="MPC456" s="68" t="s">
        <v>93</v>
      </c>
      <c r="MPD456" s="68" t="s">
        <v>93</v>
      </c>
      <c r="MPE456" s="68" t="s">
        <v>93</v>
      </c>
      <c r="MPF456" s="68" t="s">
        <v>93</v>
      </c>
      <c r="MPG456" s="68" t="s">
        <v>93</v>
      </c>
      <c r="MPH456" s="68" t="s">
        <v>93</v>
      </c>
      <c r="MPI456" s="68" t="s">
        <v>93</v>
      </c>
      <c r="MPJ456" s="68" t="s">
        <v>93</v>
      </c>
      <c r="MPK456" s="68" t="s">
        <v>93</v>
      </c>
      <c r="MPL456" s="68" t="s">
        <v>93</v>
      </c>
      <c r="MPM456" s="68" t="s">
        <v>93</v>
      </c>
      <c r="MPN456" s="68" t="s">
        <v>93</v>
      </c>
      <c r="MPO456" s="68" t="s">
        <v>93</v>
      </c>
      <c r="MPP456" s="68" t="s">
        <v>93</v>
      </c>
      <c r="MPQ456" s="68" t="s">
        <v>93</v>
      </c>
      <c r="MPR456" s="68" t="s">
        <v>93</v>
      </c>
      <c r="MPS456" s="68" t="s">
        <v>93</v>
      </c>
      <c r="MPT456" s="68" t="s">
        <v>93</v>
      </c>
      <c r="MPU456" s="68" t="s">
        <v>93</v>
      </c>
      <c r="MPV456" s="68" t="s">
        <v>93</v>
      </c>
      <c r="MPW456" s="68" t="s">
        <v>93</v>
      </c>
      <c r="MPX456" s="68" t="s">
        <v>93</v>
      </c>
      <c r="MPY456" s="68" t="s">
        <v>93</v>
      </c>
      <c r="MPZ456" s="68" t="s">
        <v>93</v>
      </c>
      <c r="MQA456" s="68" t="s">
        <v>93</v>
      </c>
      <c r="MQB456" s="68" t="s">
        <v>93</v>
      </c>
      <c r="MQC456" s="68" t="s">
        <v>93</v>
      </c>
      <c r="MQD456" s="68" t="s">
        <v>93</v>
      </c>
      <c r="MQE456" s="68" t="s">
        <v>93</v>
      </c>
      <c r="MQF456" s="68" t="s">
        <v>93</v>
      </c>
      <c r="MQG456" s="68" t="s">
        <v>93</v>
      </c>
      <c r="MQH456" s="68" t="s">
        <v>93</v>
      </c>
      <c r="MQI456" s="68" t="s">
        <v>93</v>
      </c>
      <c r="MQJ456" s="68" t="s">
        <v>93</v>
      </c>
      <c r="MQK456" s="68" t="s">
        <v>93</v>
      </c>
      <c r="MQL456" s="68" t="s">
        <v>93</v>
      </c>
      <c r="MQM456" s="68" t="s">
        <v>93</v>
      </c>
      <c r="MQN456" s="68" t="s">
        <v>93</v>
      </c>
      <c r="MQO456" s="68" t="s">
        <v>93</v>
      </c>
      <c r="MQP456" s="68" t="s">
        <v>93</v>
      </c>
      <c r="MQQ456" s="68" t="s">
        <v>93</v>
      </c>
      <c r="MQR456" s="68" t="s">
        <v>93</v>
      </c>
      <c r="MQS456" s="68" t="s">
        <v>93</v>
      </c>
      <c r="MQT456" s="68" t="s">
        <v>93</v>
      </c>
      <c r="MQU456" s="68" t="s">
        <v>93</v>
      </c>
      <c r="MQV456" s="68" t="s">
        <v>93</v>
      </c>
      <c r="MQW456" s="68" t="s">
        <v>93</v>
      </c>
      <c r="MQX456" s="68" t="s">
        <v>93</v>
      </c>
      <c r="MQY456" s="68" t="s">
        <v>93</v>
      </c>
      <c r="MQZ456" s="68" t="s">
        <v>93</v>
      </c>
      <c r="MRA456" s="68" t="s">
        <v>93</v>
      </c>
      <c r="MRB456" s="68" t="s">
        <v>93</v>
      </c>
      <c r="MRC456" s="68" t="s">
        <v>93</v>
      </c>
      <c r="MRD456" s="68" t="s">
        <v>93</v>
      </c>
      <c r="MRE456" s="68" t="s">
        <v>93</v>
      </c>
      <c r="MRF456" s="68" t="s">
        <v>93</v>
      </c>
      <c r="MRG456" s="68" t="s">
        <v>93</v>
      </c>
      <c r="MRH456" s="68" t="s">
        <v>93</v>
      </c>
      <c r="MRI456" s="68" t="s">
        <v>93</v>
      </c>
      <c r="MRJ456" s="68" t="s">
        <v>93</v>
      </c>
      <c r="MRK456" s="68" t="s">
        <v>93</v>
      </c>
      <c r="MRL456" s="68" t="s">
        <v>93</v>
      </c>
      <c r="MRM456" s="68" t="s">
        <v>93</v>
      </c>
      <c r="MRN456" s="68" t="s">
        <v>93</v>
      </c>
      <c r="MRO456" s="68" t="s">
        <v>93</v>
      </c>
      <c r="MRP456" s="68" t="s">
        <v>93</v>
      </c>
      <c r="MRQ456" s="68" t="s">
        <v>93</v>
      </c>
      <c r="MRR456" s="68" t="s">
        <v>93</v>
      </c>
      <c r="MRS456" s="68" t="s">
        <v>93</v>
      </c>
      <c r="MRT456" s="68" t="s">
        <v>93</v>
      </c>
      <c r="MRU456" s="68" t="s">
        <v>93</v>
      </c>
      <c r="MRV456" s="68" t="s">
        <v>93</v>
      </c>
      <c r="MRW456" s="68" t="s">
        <v>93</v>
      </c>
      <c r="MRX456" s="68" t="s">
        <v>93</v>
      </c>
      <c r="MRY456" s="68" t="s">
        <v>93</v>
      </c>
      <c r="MRZ456" s="68" t="s">
        <v>93</v>
      </c>
      <c r="MSA456" s="68" t="s">
        <v>93</v>
      </c>
      <c r="MSB456" s="68" t="s">
        <v>93</v>
      </c>
      <c r="MSC456" s="68" t="s">
        <v>93</v>
      </c>
      <c r="MSD456" s="68" t="s">
        <v>93</v>
      </c>
      <c r="MSE456" s="68" t="s">
        <v>93</v>
      </c>
      <c r="MSF456" s="68" t="s">
        <v>93</v>
      </c>
      <c r="MSG456" s="68" t="s">
        <v>93</v>
      </c>
      <c r="MSH456" s="68" t="s">
        <v>93</v>
      </c>
      <c r="MSI456" s="68" t="s">
        <v>93</v>
      </c>
      <c r="MSJ456" s="68" t="s">
        <v>93</v>
      </c>
      <c r="MSK456" s="68" t="s">
        <v>93</v>
      </c>
      <c r="MSL456" s="68" t="s">
        <v>93</v>
      </c>
      <c r="MSM456" s="68" t="s">
        <v>93</v>
      </c>
      <c r="MSN456" s="68" t="s">
        <v>93</v>
      </c>
      <c r="MSO456" s="68" t="s">
        <v>93</v>
      </c>
      <c r="MSP456" s="68" t="s">
        <v>93</v>
      </c>
      <c r="MSQ456" s="68" t="s">
        <v>93</v>
      </c>
      <c r="MSR456" s="68" t="s">
        <v>93</v>
      </c>
      <c r="MSS456" s="68" t="s">
        <v>93</v>
      </c>
      <c r="MST456" s="68" t="s">
        <v>93</v>
      </c>
      <c r="MSU456" s="68" t="s">
        <v>93</v>
      </c>
      <c r="MSV456" s="68" t="s">
        <v>93</v>
      </c>
      <c r="MSW456" s="68" t="s">
        <v>93</v>
      </c>
      <c r="MSX456" s="68" t="s">
        <v>93</v>
      </c>
      <c r="MSY456" s="68" t="s">
        <v>93</v>
      </c>
      <c r="MSZ456" s="68" t="s">
        <v>93</v>
      </c>
      <c r="MTA456" s="68" t="s">
        <v>93</v>
      </c>
      <c r="MTB456" s="68" t="s">
        <v>93</v>
      </c>
      <c r="MTC456" s="68" t="s">
        <v>93</v>
      </c>
      <c r="MTD456" s="68" t="s">
        <v>93</v>
      </c>
      <c r="MTE456" s="68" t="s">
        <v>93</v>
      </c>
      <c r="MTF456" s="68" t="s">
        <v>93</v>
      </c>
      <c r="MTG456" s="68" t="s">
        <v>93</v>
      </c>
      <c r="MTH456" s="68" t="s">
        <v>93</v>
      </c>
      <c r="MTI456" s="68" t="s">
        <v>93</v>
      </c>
      <c r="MTJ456" s="68" t="s">
        <v>93</v>
      </c>
      <c r="MTK456" s="68" t="s">
        <v>93</v>
      </c>
      <c r="MTL456" s="68" t="s">
        <v>93</v>
      </c>
      <c r="MTM456" s="68" t="s">
        <v>93</v>
      </c>
      <c r="MTN456" s="68" t="s">
        <v>93</v>
      </c>
      <c r="MTO456" s="68" t="s">
        <v>93</v>
      </c>
      <c r="MTP456" s="68" t="s">
        <v>93</v>
      </c>
      <c r="MTQ456" s="68" t="s">
        <v>93</v>
      </c>
      <c r="MTR456" s="68" t="s">
        <v>93</v>
      </c>
      <c r="MTS456" s="68" t="s">
        <v>93</v>
      </c>
      <c r="MTT456" s="68" t="s">
        <v>93</v>
      </c>
      <c r="MTU456" s="68" t="s">
        <v>93</v>
      </c>
      <c r="MTV456" s="68" t="s">
        <v>93</v>
      </c>
      <c r="MTW456" s="68" t="s">
        <v>93</v>
      </c>
      <c r="MTX456" s="68" t="s">
        <v>93</v>
      </c>
      <c r="MTY456" s="68" t="s">
        <v>93</v>
      </c>
      <c r="MTZ456" s="68" t="s">
        <v>93</v>
      </c>
      <c r="MUA456" s="68" t="s">
        <v>93</v>
      </c>
      <c r="MUB456" s="68" t="s">
        <v>93</v>
      </c>
      <c r="MUC456" s="68" t="s">
        <v>93</v>
      </c>
      <c r="MUD456" s="68" t="s">
        <v>93</v>
      </c>
      <c r="MUE456" s="68" t="s">
        <v>93</v>
      </c>
      <c r="MUF456" s="68" t="s">
        <v>93</v>
      </c>
      <c r="MUG456" s="68" t="s">
        <v>93</v>
      </c>
      <c r="MUH456" s="68" t="s">
        <v>93</v>
      </c>
      <c r="MUI456" s="68" t="s">
        <v>93</v>
      </c>
      <c r="MUJ456" s="68" t="s">
        <v>93</v>
      </c>
      <c r="MUK456" s="68" t="s">
        <v>93</v>
      </c>
      <c r="MUL456" s="68" t="s">
        <v>93</v>
      </c>
      <c r="MUM456" s="68" t="s">
        <v>93</v>
      </c>
      <c r="MUN456" s="68" t="s">
        <v>93</v>
      </c>
      <c r="MUO456" s="68" t="s">
        <v>93</v>
      </c>
      <c r="MUP456" s="68" t="s">
        <v>93</v>
      </c>
      <c r="MUQ456" s="68" t="s">
        <v>93</v>
      </c>
      <c r="MUR456" s="68" t="s">
        <v>93</v>
      </c>
      <c r="MUS456" s="68" t="s">
        <v>93</v>
      </c>
      <c r="MUT456" s="68" t="s">
        <v>93</v>
      </c>
      <c r="MUU456" s="68" t="s">
        <v>93</v>
      </c>
      <c r="MUV456" s="68" t="s">
        <v>93</v>
      </c>
      <c r="MUW456" s="68" t="s">
        <v>93</v>
      </c>
      <c r="MUX456" s="68" t="s">
        <v>93</v>
      </c>
      <c r="MUY456" s="68" t="s">
        <v>93</v>
      </c>
      <c r="MUZ456" s="68" t="s">
        <v>93</v>
      </c>
      <c r="MVA456" s="68" t="s">
        <v>93</v>
      </c>
      <c r="MVB456" s="68" t="s">
        <v>93</v>
      </c>
      <c r="MVC456" s="68" t="s">
        <v>93</v>
      </c>
      <c r="MVD456" s="68" t="s">
        <v>93</v>
      </c>
      <c r="MVE456" s="68" t="s">
        <v>93</v>
      </c>
      <c r="MVF456" s="68" t="s">
        <v>93</v>
      </c>
      <c r="MVG456" s="68" t="s">
        <v>93</v>
      </c>
      <c r="MVH456" s="68" t="s">
        <v>93</v>
      </c>
      <c r="MVI456" s="68" t="s">
        <v>93</v>
      </c>
      <c r="MVJ456" s="68" t="s">
        <v>93</v>
      </c>
      <c r="MVK456" s="68" t="s">
        <v>93</v>
      </c>
      <c r="MVL456" s="68" t="s">
        <v>93</v>
      </c>
      <c r="MVM456" s="68" t="s">
        <v>93</v>
      </c>
      <c r="MVN456" s="68" t="s">
        <v>93</v>
      </c>
      <c r="MVO456" s="68" t="s">
        <v>93</v>
      </c>
      <c r="MVP456" s="68" t="s">
        <v>93</v>
      </c>
      <c r="MVQ456" s="68" t="s">
        <v>93</v>
      </c>
      <c r="MVR456" s="68" t="s">
        <v>93</v>
      </c>
      <c r="MVS456" s="68" t="s">
        <v>93</v>
      </c>
      <c r="MVT456" s="68" t="s">
        <v>93</v>
      </c>
      <c r="MVU456" s="68" t="s">
        <v>93</v>
      </c>
      <c r="MVV456" s="68" t="s">
        <v>93</v>
      </c>
      <c r="MVW456" s="68" t="s">
        <v>93</v>
      </c>
      <c r="MVX456" s="68" t="s">
        <v>93</v>
      </c>
      <c r="MVY456" s="68" t="s">
        <v>93</v>
      </c>
      <c r="MVZ456" s="68" t="s">
        <v>93</v>
      </c>
      <c r="MWA456" s="68" t="s">
        <v>93</v>
      </c>
      <c r="MWB456" s="68" t="s">
        <v>93</v>
      </c>
      <c r="MWC456" s="68" t="s">
        <v>93</v>
      </c>
      <c r="MWD456" s="68" t="s">
        <v>93</v>
      </c>
      <c r="MWE456" s="68" t="s">
        <v>93</v>
      </c>
      <c r="MWF456" s="68" t="s">
        <v>93</v>
      </c>
      <c r="MWG456" s="68" t="s">
        <v>93</v>
      </c>
      <c r="MWH456" s="68" t="s">
        <v>93</v>
      </c>
      <c r="MWI456" s="68" t="s">
        <v>93</v>
      </c>
      <c r="MWJ456" s="68" t="s">
        <v>93</v>
      </c>
      <c r="MWK456" s="68" t="s">
        <v>93</v>
      </c>
      <c r="MWL456" s="68" t="s">
        <v>93</v>
      </c>
      <c r="MWM456" s="68" t="s">
        <v>93</v>
      </c>
      <c r="MWN456" s="68" t="s">
        <v>93</v>
      </c>
      <c r="MWO456" s="68" t="s">
        <v>93</v>
      </c>
      <c r="MWP456" s="68" t="s">
        <v>93</v>
      </c>
      <c r="MWQ456" s="68" t="s">
        <v>93</v>
      </c>
      <c r="MWR456" s="68" t="s">
        <v>93</v>
      </c>
      <c r="MWS456" s="68" t="s">
        <v>93</v>
      </c>
      <c r="MWT456" s="68" t="s">
        <v>93</v>
      </c>
      <c r="MWU456" s="68" t="s">
        <v>93</v>
      </c>
      <c r="MWV456" s="68" t="s">
        <v>93</v>
      </c>
      <c r="MWW456" s="68" t="s">
        <v>93</v>
      </c>
      <c r="MWX456" s="68" t="s">
        <v>93</v>
      </c>
      <c r="MWY456" s="68" t="s">
        <v>93</v>
      </c>
      <c r="MWZ456" s="68" t="s">
        <v>93</v>
      </c>
      <c r="MXA456" s="68" t="s">
        <v>93</v>
      </c>
      <c r="MXB456" s="68" t="s">
        <v>93</v>
      </c>
      <c r="MXC456" s="68" t="s">
        <v>93</v>
      </c>
      <c r="MXD456" s="68" t="s">
        <v>93</v>
      </c>
      <c r="MXE456" s="68" t="s">
        <v>93</v>
      </c>
      <c r="MXF456" s="68" t="s">
        <v>93</v>
      </c>
      <c r="MXG456" s="68" t="s">
        <v>93</v>
      </c>
      <c r="MXH456" s="68" t="s">
        <v>93</v>
      </c>
      <c r="MXI456" s="68" t="s">
        <v>93</v>
      </c>
      <c r="MXJ456" s="68" t="s">
        <v>93</v>
      </c>
      <c r="MXK456" s="68" t="s">
        <v>93</v>
      </c>
      <c r="MXL456" s="68" t="s">
        <v>93</v>
      </c>
      <c r="MXM456" s="68" t="s">
        <v>93</v>
      </c>
      <c r="MXN456" s="68" t="s">
        <v>93</v>
      </c>
      <c r="MXO456" s="68" t="s">
        <v>93</v>
      </c>
      <c r="MXP456" s="68" t="s">
        <v>93</v>
      </c>
      <c r="MXQ456" s="68" t="s">
        <v>93</v>
      </c>
      <c r="MXR456" s="68" t="s">
        <v>93</v>
      </c>
      <c r="MXS456" s="68" t="s">
        <v>93</v>
      </c>
      <c r="MXT456" s="68" t="s">
        <v>93</v>
      </c>
      <c r="MXU456" s="68" t="s">
        <v>93</v>
      </c>
      <c r="MXV456" s="68" t="s">
        <v>93</v>
      </c>
      <c r="MXW456" s="68" t="s">
        <v>93</v>
      </c>
      <c r="MXX456" s="68" t="s">
        <v>93</v>
      </c>
      <c r="MXY456" s="68" t="s">
        <v>93</v>
      </c>
      <c r="MXZ456" s="68" t="s">
        <v>93</v>
      </c>
      <c r="MYA456" s="68" t="s">
        <v>93</v>
      </c>
      <c r="MYB456" s="68" t="s">
        <v>93</v>
      </c>
      <c r="MYC456" s="68" t="s">
        <v>93</v>
      </c>
      <c r="MYD456" s="68" t="s">
        <v>93</v>
      </c>
      <c r="MYE456" s="68" t="s">
        <v>93</v>
      </c>
      <c r="MYF456" s="68" t="s">
        <v>93</v>
      </c>
      <c r="MYG456" s="68" t="s">
        <v>93</v>
      </c>
      <c r="MYH456" s="68" t="s">
        <v>93</v>
      </c>
      <c r="MYI456" s="68" t="s">
        <v>93</v>
      </c>
      <c r="MYJ456" s="68" t="s">
        <v>93</v>
      </c>
      <c r="MYK456" s="68" t="s">
        <v>93</v>
      </c>
      <c r="MYL456" s="68" t="s">
        <v>93</v>
      </c>
      <c r="MYM456" s="68" t="s">
        <v>93</v>
      </c>
      <c r="MYN456" s="68" t="s">
        <v>93</v>
      </c>
      <c r="MYO456" s="68" t="s">
        <v>93</v>
      </c>
      <c r="MYP456" s="68" t="s">
        <v>93</v>
      </c>
      <c r="MYQ456" s="68" t="s">
        <v>93</v>
      </c>
      <c r="MYR456" s="68" t="s">
        <v>93</v>
      </c>
      <c r="MYS456" s="68" t="s">
        <v>93</v>
      </c>
      <c r="MYT456" s="68" t="s">
        <v>93</v>
      </c>
      <c r="MYU456" s="68" t="s">
        <v>93</v>
      </c>
      <c r="MYV456" s="68" t="s">
        <v>93</v>
      </c>
      <c r="MYW456" s="68" t="s">
        <v>93</v>
      </c>
      <c r="MYX456" s="68" t="s">
        <v>93</v>
      </c>
      <c r="MYY456" s="68" t="s">
        <v>93</v>
      </c>
      <c r="MYZ456" s="68" t="s">
        <v>93</v>
      </c>
      <c r="MZA456" s="68" t="s">
        <v>93</v>
      </c>
      <c r="MZB456" s="68" t="s">
        <v>93</v>
      </c>
      <c r="MZC456" s="68" t="s">
        <v>93</v>
      </c>
      <c r="MZD456" s="68" t="s">
        <v>93</v>
      </c>
      <c r="MZE456" s="68" t="s">
        <v>93</v>
      </c>
      <c r="MZF456" s="68" t="s">
        <v>93</v>
      </c>
      <c r="MZG456" s="68" t="s">
        <v>93</v>
      </c>
      <c r="MZH456" s="68" t="s">
        <v>93</v>
      </c>
      <c r="MZI456" s="68" t="s">
        <v>93</v>
      </c>
      <c r="MZJ456" s="68" t="s">
        <v>93</v>
      </c>
      <c r="MZK456" s="68" t="s">
        <v>93</v>
      </c>
      <c r="MZL456" s="68" t="s">
        <v>93</v>
      </c>
      <c r="MZM456" s="68" t="s">
        <v>93</v>
      </c>
      <c r="MZN456" s="68" t="s">
        <v>93</v>
      </c>
      <c r="MZO456" s="68" t="s">
        <v>93</v>
      </c>
      <c r="MZP456" s="68" t="s">
        <v>93</v>
      </c>
      <c r="MZQ456" s="68" t="s">
        <v>93</v>
      </c>
      <c r="MZR456" s="68" t="s">
        <v>93</v>
      </c>
      <c r="MZS456" s="68" t="s">
        <v>93</v>
      </c>
      <c r="MZT456" s="68" t="s">
        <v>93</v>
      </c>
      <c r="MZU456" s="68" t="s">
        <v>93</v>
      </c>
      <c r="MZV456" s="68" t="s">
        <v>93</v>
      </c>
      <c r="MZW456" s="68" t="s">
        <v>93</v>
      </c>
      <c r="MZX456" s="68" t="s">
        <v>93</v>
      </c>
      <c r="MZY456" s="68" t="s">
        <v>93</v>
      </c>
      <c r="MZZ456" s="68" t="s">
        <v>93</v>
      </c>
      <c r="NAA456" s="68" t="s">
        <v>93</v>
      </c>
      <c r="NAB456" s="68" t="s">
        <v>93</v>
      </c>
      <c r="NAC456" s="68" t="s">
        <v>93</v>
      </c>
      <c r="NAD456" s="68" t="s">
        <v>93</v>
      </c>
      <c r="NAE456" s="68" t="s">
        <v>93</v>
      </c>
      <c r="NAF456" s="68" t="s">
        <v>93</v>
      </c>
      <c r="NAG456" s="68" t="s">
        <v>93</v>
      </c>
      <c r="NAH456" s="68" t="s">
        <v>93</v>
      </c>
      <c r="NAI456" s="68" t="s">
        <v>93</v>
      </c>
      <c r="NAJ456" s="68" t="s">
        <v>93</v>
      </c>
      <c r="NAK456" s="68" t="s">
        <v>93</v>
      </c>
      <c r="NAL456" s="68" t="s">
        <v>93</v>
      </c>
      <c r="NAM456" s="68" t="s">
        <v>93</v>
      </c>
      <c r="NAN456" s="68" t="s">
        <v>93</v>
      </c>
      <c r="NAO456" s="68" t="s">
        <v>93</v>
      </c>
      <c r="NAP456" s="68" t="s">
        <v>93</v>
      </c>
      <c r="NAQ456" s="68" t="s">
        <v>93</v>
      </c>
      <c r="NAR456" s="68" t="s">
        <v>93</v>
      </c>
      <c r="NAS456" s="68" t="s">
        <v>93</v>
      </c>
      <c r="NAT456" s="68" t="s">
        <v>93</v>
      </c>
      <c r="NAU456" s="68" t="s">
        <v>93</v>
      </c>
      <c r="NAV456" s="68" t="s">
        <v>93</v>
      </c>
      <c r="NAW456" s="68" t="s">
        <v>93</v>
      </c>
      <c r="NAX456" s="68" t="s">
        <v>93</v>
      </c>
      <c r="NAY456" s="68" t="s">
        <v>93</v>
      </c>
      <c r="NAZ456" s="68" t="s">
        <v>93</v>
      </c>
      <c r="NBA456" s="68" t="s">
        <v>93</v>
      </c>
      <c r="NBB456" s="68" t="s">
        <v>93</v>
      </c>
      <c r="NBC456" s="68" t="s">
        <v>93</v>
      </c>
      <c r="NBD456" s="68" t="s">
        <v>93</v>
      </c>
      <c r="NBE456" s="68" t="s">
        <v>93</v>
      </c>
      <c r="NBF456" s="68" t="s">
        <v>93</v>
      </c>
      <c r="NBG456" s="68" t="s">
        <v>93</v>
      </c>
      <c r="NBH456" s="68" t="s">
        <v>93</v>
      </c>
      <c r="NBI456" s="68" t="s">
        <v>93</v>
      </c>
      <c r="NBJ456" s="68" t="s">
        <v>93</v>
      </c>
      <c r="NBK456" s="68" t="s">
        <v>93</v>
      </c>
      <c r="NBL456" s="68" t="s">
        <v>93</v>
      </c>
      <c r="NBM456" s="68" t="s">
        <v>93</v>
      </c>
      <c r="NBN456" s="68" t="s">
        <v>93</v>
      </c>
      <c r="NBO456" s="68" t="s">
        <v>93</v>
      </c>
      <c r="NBP456" s="68" t="s">
        <v>93</v>
      </c>
      <c r="NBQ456" s="68" t="s">
        <v>93</v>
      </c>
      <c r="NBR456" s="68" t="s">
        <v>93</v>
      </c>
      <c r="NBS456" s="68" t="s">
        <v>93</v>
      </c>
      <c r="NBT456" s="68" t="s">
        <v>93</v>
      </c>
      <c r="NBU456" s="68" t="s">
        <v>93</v>
      </c>
      <c r="NBV456" s="68" t="s">
        <v>93</v>
      </c>
      <c r="NBW456" s="68" t="s">
        <v>93</v>
      </c>
      <c r="NBX456" s="68" t="s">
        <v>93</v>
      </c>
      <c r="NBY456" s="68" t="s">
        <v>93</v>
      </c>
      <c r="NBZ456" s="68" t="s">
        <v>93</v>
      </c>
      <c r="NCA456" s="68" t="s">
        <v>93</v>
      </c>
      <c r="NCB456" s="68" t="s">
        <v>93</v>
      </c>
      <c r="NCC456" s="68" t="s">
        <v>93</v>
      </c>
      <c r="NCD456" s="68" t="s">
        <v>93</v>
      </c>
      <c r="NCE456" s="68" t="s">
        <v>93</v>
      </c>
      <c r="NCF456" s="68" t="s">
        <v>93</v>
      </c>
      <c r="NCG456" s="68" t="s">
        <v>93</v>
      </c>
      <c r="NCH456" s="68" t="s">
        <v>93</v>
      </c>
      <c r="NCI456" s="68" t="s">
        <v>93</v>
      </c>
      <c r="NCJ456" s="68" t="s">
        <v>93</v>
      </c>
      <c r="NCK456" s="68" t="s">
        <v>93</v>
      </c>
      <c r="NCL456" s="68" t="s">
        <v>93</v>
      </c>
      <c r="NCM456" s="68" t="s">
        <v>93</v>
      </c>
      <c r="NCN456" s="68" t="s">
        <v>93</v>
      </c>
      <c r="NCO456" s="68" t="s">
        <v>93</v>
      </c>
      <c r="NCP456" s="68" t="s">
        <v>93</v>
      </c>
      <c r="NCQ456" s="68" t="s">
        <v>93</v>
      </c>
      <c r="NCR456" s="68" t="s">
        <v>93</v>
      </c>
      <c r="NCS456" s="68" t="s">
        <v>93</v>
      </c>
      <c r="NCT456" s="68" t="s">
        <v>93</v>
      </c>
      <c r="NCU456" s="68" t="s">
        <v>93</v>
      </c>
      <c r="NCV456" s="68" t="s">
        <v>93</v>
      </c>
      <c r="NCW456" s="68" t="s">
        <v>93</v>
      </c>
      <c r="NCX456" s="68" t="s">
        <v>93</v>
      </c>
      <c r="NCY456" s="68" t="s">
        <v>93</v>
      </c>
      <c r="NCZ456" s="68" t="s">
        <v>93</v>
      </c>
      <c r="NDA456" s="68" t="s">
        <v>93</v>
      </c>
      <c r="NDB456" s="68" t="s">
        <v>93</v>
      </c>
      <c r="NDC456" s="68" t="s">
        <v>93</v>
      </c>
      <c r="NDD456" s="68" t="s">
        <v>93</v>
      </c>
      <c r="NDE456" s="68" t="s">
        <v>93</v>
      </c>
      <c r="NDF456" s="68" t="s">
        <v>93</v>
      </c>
      <c r="NDG456" s="68" t="s">
        <v>93</v>
      </c>
      <c r="NDH456" s="68" t="s">
        <v>93</v>
      </c>
      <c r="NDI456" s="68" t="s">
        <v>93</v>
      </c>
      <c r="NDJ456" s="68" t="s">
        <v>93</v>
      </c>
      <c r="NDK456" s="68" t="s">
        <v>93</v>
      </c>
      <c r="NDL456" s="68" t="s">
        <v>93</v>
      </c>
      <c r="NDM456" s="68" t="s">
        <v>93</v>
      </c>
      <c r="NDN456" s="68" t="s">
        <v>93</v>
      </c>
      <c r="NDO456" s="68" t="s">
        <v>93</v>
      </c>
      <c r="NDP456" s="68" t="s">
        <v>93</v>
      </c>
      <c r="NDQ456" s="68" t="s">
        <v>93</v>
      </c>
      <c r="NDR456" s="68" t="s">
        <v>93</v>
      </c>
      <c r="NDS456" s="68" t="s">
        <v>93</v>
      </c>
      <c r="NDT456" s="68" t="s">
        <v>93</v>
      </c>
      <c r="NDU456" s="68" t="s">
        <v>93</v>
      </c>
      <c r="NDV456" s="68" t="s">
        <v>93</v>
      </c>
      <c r="NDW456" s="68" t="s">
        <v>93</v>
      </c>
      <c r="NDX456" s="68" t="s">
        <v>93</v>
      </c>
      <c r="NDY456" s="68" t="s">
        <v>93</v>
      </c>
      <c r="NDZ456" s="68" t="s">
        <v>93</v>
      </c>
      <c r="NEA456" s="68" t="s">
        <v>93</v>
      </c>
      <c r="NEB456" s="68" t="s">
        <v>93</v>
      </c>
      <c r="NEC456" s="68" t="s">
        <v>93</v>
      </c>
      <c r="NED456" s="68" t="s">
        <v>93</v>
      </c>
      <c r="NEE456" s="68" t="s">
        <v>93</v>
      </c>
      <c r="NEF456" s="68" t="s">
        <v>93</v>
      </c>
      <c r="NEG456" s="68" t="s">
        <v>93</v>
      </c>
      <c r="NEH456" s="68" t="s">
        <v>93</v>
      </c>
      <c r="NEI456" s="68" t="s">
        <v>93</v>
      </c>
      <c r="NEJ456" s="68" t="s">
        <v>93</v>
      </c>
      <c r="NEK456" s="68" t="s">
        <v>93</v>
      </c>
      <c r="NEL456" s="68" t="s">
        <v>93</v>
      </c>
      <c r="NEM456" s="68" t="s">
        <v>93</v>
      </c>
      <c r="NEN456" s="68" t="s">
        <v>93</v>
      </c>
      <c r="NEO456" s="68" t="s">
        <v>93</v>
      </c>
      <c r="NEP456" s="68" t="s">
        <v>93</v>
      </c>
      <c r="NEQ456" s="68" t="s">
        <v>93</v>
      </c>
      <c r="NER456" s="68" t="s">
        <v>93</v>
      </c>
      <c r="NES456" s="68" t="s">
        <v>93</v>
      </c>
      <c r="NET456" s="68" t="s">
        <v>93</v>
      </c>
      <c r="NEU456" s="68" t="s">
        <v>93</v>
      </c>
      <c r="NEV456" s="68" t="s">
        <v>93</v>
      </c>
      <c r="NEW456" s="68" t="s">
        <v>93</v>
      </c>
      <c r="NEX456" s="68" t="s">
        <v>93</v>
      </c>
      <c r="NEY456" s="68" t="s">
        <v>93</v>
      </c>
      <c r="NEZ456" s="68" t="s">
        <v>93</v>
      </c>
      <c r="NFA456" s="68" t="s">
        <v>93</v>
      </c>
      <c r="NFB456" s="68" t="s">
        <v>93</v>
      </c>
      <c r="NFC456" s="68" t="s">
        <v>93</v>
      </c>
      <c r="NFD456" s="68" t="s">
        <v>93</v>
      </c>
      <c r="NFE456" s="68" t="s">
        <v>93</v>
      </c>
      <c r="NFF456" s="68" t="s">
        <v>93</v>
      </c>
      <c r="NFG456" s="68" t="s">
        <v>93</v>
      </c>
      <c r="NFH456" s="68" t="s">
        <v>93</v>
      </c>
      <c r="NFI456" s="68" t="s">
        <v>93</v>
      </c>
      <c r="NFJ456" s="68" t="s">
        <v>93</v>
      </c>
      <c r="NFK456" s="68" t="s">
        <v>93</v>
      </c>
      <c r="NFL456" s="68" t="s">
        <v>93</v>
      </c>
      <c r="NFM456" s="68" t="s">
        <v>93</v>
      </c>
      <c r="NFN456" s="68" t="s">
        <v>93</v>
      </c>
      <c r="NFO456" s="68" t="s">
        <v>93</v>
      </c>
      <c r="NFP456" s="68" t="s">
        <v>93</v>
      </c>
      <c r="NFQ456" s="68" t="s">
        <v>93</v>
      </c>
      <c r="NFR456" s="68" t="s">
        <v>93</v>
      </c>
      <c r="NFS456" s="68" t="s">
        <v>93</v>
      </c>
      <c r="NFT456" s="68" t="s">
        <v>93</v>
      </c>
      <c r="NFU456" s="68" t="s">
        <v>93</v>
      </c>
      <c r="NFV456" s="68" t="s">
        <v>93</v>
      </c>
      <c r="NFW456" s="68" t="s">
        <v>93</v>
      </c>
      <c r="NFX456" s="68" t="s">
        <v>93</v>
      </c>
      <c r="NFY456" s="68" t="s">
        <v>93</v>
      </c>
      <c r="NFZ456" s="68" t="s">
        <v>93</v>
      </c>
      <c r="NGA456" s="68" t="s">
        <v>93</v>
      </c>
      <c r="NGB456" s="68" t="s">
        <v>93</v>
      </c>
      <c r="NGC456" s="68" t="s">
        <v>93</v>
      </c>
      <c r="NGD456" s="68" t="s">
        <v>93</v>
      </c>
      <c r="NGE456" s="68" t="s">
        <v>93</v>
      </c>
      <c r="NGF456" s="68" t="s">
        <v>93</v>
      </c>
      <c r="NGG456" s="68" t="s">
        <v>93</v>
      </c>
      <c r="NGH456" s="68" t="s">
        <v>93</v>
      </c>
      <c r="NGI456" s="68" t="s">
        <v>93</v>
      </c>
      <c r="NGJ456" s="68" t="s">
        <v>93</v>
      </c>
      <c r="NGK456" s="68" t="s">
        <v>93</v>
      </c>
      <c r="NGL456" s="68" t="s">
        <v>93</v>
      </c>
      <c r="NGM456" s="68" t="s">
        <v>93</v>
      </c>
      <c r="NGN456" s="68" t="s">
        <v>93</v>
      </c>
      <c r="NGO456" s="68" t="s">
        <v>93</v>
      </c>
      <c r="NGP456" s="68" t="s">
        <v>93</v>
      </c>
      <c r="NGQ456" s="68" t="s">
        <v>93</v>
      </c>
      <c r="NGR456" s="68" t="s">
        <v>93</v>
      </c>
      <c r="NGS456" s="68" t="s">
        <v>93</v>
      </c>
      <c r="NGT456" s="68" t="s">
        <v>93</v>
      </c>
      <c r="NGU456" s="68" t="s">
        <v>93</v>
      </c>
      <c r="NGV456" s="68" t="s">
        <v>93</v>
      </c>
      <c r="NGW456" s="68" t="s">
        <v>93</v>
      </c>
      <c r="NGX456" s="68" t="s">
        <v>93</v>
      </c>
      <c r="NGY456" s="68" t="s">
        <v>93</v>
      </c>
      <c r="NGZ456" s="68" t="s">
        <v>93</v>
      </c>
      <c r="NHA456" s="68" t="s">
        <v>93</v>
      </c>
      <c r="NHB456" s="68" t="s">
        <v>93</v>
      </c>
      <c r="NHC456" s="68" t="s">
        <v>93</v>
      </c>
      <c r="NHD456" s="68" t="s">
        <v>93</v>
      </c>
      <c r="NHE456" s="68" t="s">
        <v>93</v>
      </c>
      <c r="NHF456" s="68" t="s">
        <v>93</v>
      </c>
      <c r="NHG456" s="68" t="s">
        <v>93</v>
      </c>
      <c r="NHH456" s="68" t="s">
        <v>93</v>
      </c>
      <c r="NHI456" s="68" t="s">
        <v>93</v>
      </c>
      <c r="NHJ456" s="68" t="s">
        <v>93</v>
      </c>
      <c r="NHK456" s="68" t="s">
        <v>93</v>
      </c>
      <c r="NHL456" s="68" t="s">
        <v>93</v>
      </c>
      <c r="NHM456" s="68" t="s">
        <v>93</v>
      </c>
      <c r="NHN456" s="68" t="s">
        <v>93</v>
      </c>
      <c r="NHO456" s="68" t="s">
        <v>93</v>
      </c>
      <c r="NHP456" s="68" t="s">
        <v>93</v>
      </c>
      <c r="NHQ456" s="68" t="s">
        <v>93</v>
      </c>
      <c r="NHR456" s="68" t="s">
        <v>93</v>
      </c>
      <c r="NHS456" s="68" t="s">
        <v>93</v>
      </c>
      <c r="NHT456" s="68" t="s">
        <v>93</v>
      </c>
      <c r="NHU456" s="68" t="s">
        <v>93</v>
      </c>
      <c r="NHV456" s="68" t="s">
        <v>93</v>
      </c>
      <c r="NHW456" s="68" t="s">
        <v>93</v>
      </c>
      <c r="NHX456" s="68" t="s">
        <v>93</v>
      </c>
      <c r="NHY456" s="68" t="s">
        <v>93</v>
      </c>
      <c r="NHZ456" s="68" t="s">
        <v>93</v>
      </c>
      <c r="NIA456" s="68" t="s">
        <v>93</v>
      </c>
      <c r="NIB456" s="68" t="s">
        <v>93</v>
      </c>
      <c r="NIC456" s="68" t="s">
        <v>93</v>
      </c>
      <c r="NID456" s="68" t="s">
        <v>93</v>
      </c>
      <c r="NIE456" s="68" t="s">
        <v>93</v>
      </c>
      <c r="NIF456" s="68" t="s">
        <v>93</v>
      </c>
      <c r="NIG456" s="68" t="s">
        <v>93</v>
      </c>
      <c r="NIH456" s="68" t="s">
        <v>93</v>
      </c>
      <c r="NII456" s="68" t="s">
        <v>93</v>
      </c>
      <c r="NIJ456" s="68" t="s">
        <v>93</v>
      </c>
      <c r="NIK456" s="68" t="s">
        <v>93</v>
      </c>
      <c r="NIL456" s="68" t="s">
        <v>93</v>
      </c>
      <c r="NIM456" s="68" t="s">
        <v>93</v>
      </c>
      <c r="NIN456" s="68" t="s">
        <v>93</v>
      </c>
      <c r="NIO456" s="68" t="s">
        <v>93</v>
      </c>
      <c r="NIP456" s="68" t="s">
        <v>93</v>
      </c>
      <c r="NIQ456" s="68" t="s">
        <v>93</v>
      </c>
      <c r="NIR456" s="68" t="s">
        <v>93</v>
      </c>
      <c r="NIS456" s="68" t="s">
        <v>93</v>
      </c>
      <c r="NIT456" s="68" t="s">
        <v>93</v>
      </c>
      <c r="NIU456" s="68" t="s">
        <v>93</v>
      </c>
      <c r="NIV456" s="68" t="s">
        <v>93</v>
      </c>
      <c r="NIW456" s="68" t="s">
        <v>93</v>
      </c>
      <c r="NIX456" s="68" t="s">
        <v>93</v>
      </c>
      <c r="NIY456" s="68" t="s">
        <v>93</v>
      </c>
      <c r="NIZ456" s="68" t="s">
        <v>93</v>
      </c>
      <c r="NJA456" s="68" t="s">
        <v>93</v>
      </c>
      <c r="NJB456" s="68" t="s">
        <v>93</v>
      </c>
      <c r="NJC456" s="68" t="s">
        <v>93</v>
      </c>
      <c r="NJD456" s="68" t="s">
        <v>93</v>
      </c>
      <c r="NJE456" s="68" t="s">
        <v>93</v>
      </c>
      <c r="NJF456" s="68" t="s">
        <v>93</v>
      </c>
      <c r="NJG456" s="68" t="s">
        <v>93</v>
      </c>
      <c r="NJH456" s="68" t="s">
        <v>93</v>
      </c>
      <c r="NJI456" s="68" t="s">
        <v>93</v>
      </c>
      <c r="NJJ456" s="68" t="s">
        <v>93</v>
      </c>
      <c r="NJK456" s="68" t="s">
        <v>93</v>
      </c>
      <c r="NJL456" s="68" t="s">
        <v>93</v>
      </c>
      <c r="NJM456" s="68" t="s">
        <v>93</v>
      </c>
      <c r="NJN456" s="68" t="s">
        <v>93</v>
      </c>
      <c r="NJO456" s="68" t="s">
        <v>93</v>
      </c>
      <c r="NJP456" s="68" t="s">
        <v>93</v>
      </c>
      <c r="NJQ456" s="68" t="s">
        <v>93</v>
      </c>
      <c r="NJR456" s="68" t="s">
        <v>93</v>
      </c>
      <c r="NJS456" s="68" t="s">
        <v>93</v>
      </c>
      <c r="NJT456" s="68" t="s">
        <v>93</v>
      </c>
      <c r="NJU456" s="68" t="s">
        <v>93</v>
      </c>
      <c r="NJV456" s="68" t="s">
        <v>93</v>
      </c>
      <c r="NJW456" s="68" t="s">
        <v>93</v>
      </c>
      <c r="NJX456" s="68" t="s">
        <v>93</v>
      </c>
      <c r="NJY456" s="68" t="s">
        <v>93</v>
      </c>
      <c r="NJZ456" s="68" t="s">
        <v>93</v>
      </c>
      <c r="NKA456" s="68" t="s">
        <v>93</v>
      </c>
      <c r="NKB456" s="68" t="s">
        <v>93</v>
      </c>
      <c r="NKC456" s="68" t="s">
        <v>93</v>
      </c>
      <c r="NKD456" s="68" t="s">
        <v>93</v>
      </c>
      <c r="NKE456" s="68" t="s">
        <v>93</v>
      </c>
      <c r="NKF456" s="68" t="s">
        <v>93</v>
      </c>
      <c r="NKG456" s="68" t="s">
        <v>93</v>
      </c>
      <c r="NKH456" s="68" t="s">
        <v>93</v>
      </c>
      <c r="NKI456" s="68" t="s">
        <v>93</v>
      </c>
      <c r="NKJ456" s="68" t="s">
        <v>93</v>
      </c>
      <c r="NKK456" s="68" t="s">
        <v>93</v>
      </c>
      <c r="NKL456" s="68" t="s">
        <v>93</v>
      </c>
      <c r="NKM456" s="68" t="s">
        <v>93</v>
      </c>
      <c r="NKN456" s="68" t="s">
        <v>93</v>
      </c>
      <c r="NKO456" s="68" t="s">
        <v>93</v>
      </c>
      <c r="NKP456" s="68" t="s">
        <v>93</v>
      </c>
      <c r="NKQ456" s="68" t="s">
        <v>93</v>
      </c>
      <c r="NKR456" s="68" t="s">
        <v>93</v>
      </c>
      <c r="NKS456" s="68" t="s">
        <v>93</v>
      </c>
      <c r="NKT456" s="68" t="s">
        <v>93</v>
      </c>
      <c r="NKU456" s="68" t="s">
        <v>93</v>
      </c>
      <c r="NKV456" s="68" t="s">
        <v>93</v>
      </c>
      <c r="NKW456" s="68" t="s">
        <v>93</v>
      </c>
      <c r="NKX456" s="68" t="s">
        <v>93</v>
      </c>
      <c r="NKY456" s="68" t="s">
        <v>93</v>
      </c>
      <c r="NKZ456" s="68" t="s">
        <v>93</v>
      </c>
      <c r="NLA456" s="68" t="s">
        <v>93</v>
      </c>
      <c r="NLB456" s="68" t="s">
        <v>93</v>
      </c>
      <c r="NLC456" s="68" t="s">
        <v>93</v>
      </c>
      <c r="NLD456" s="68" t="s">
        <v>93</v>
      </c>
      <c r="NLE456" s="68" t="s">
        <v>93</v>
      </c>
      <c r="NLF456" s="68" t="s">
        <v>93</v>
      </c>
      <c r="NLG456" s="68" t="s">
        <v>93</v>
      </c>
      <c r="NLH456" s="68" t="s">
        <v>93</v>
      </c>
      <c r="NLI456" s="68" t="s">
        <v>93</v>
      </c>
      <c r="NLJ456" s="68" t="s">
        <v>93</v>
      </c>
      <c r="NLK456" s="68" t="s">
        <v>93</v>
      </c>
      <c r="NLL456" s="68" t="s">
        <v>93</v>
      </c>
      <c r="NLM456" s="68" t="s">
        <v>93</v>
      </c>
      <c r="NLN456" s="68" t="s">
        <v>93</v>
      </c>
      <c r="NLO456" s="68" t="s">
        <v>93</v>
      </c>
      <c r="NLP456" s="68" t="s">
        <v>93</v>
      </c>
      <c r="NLQ456" s="68" t="s">
        <v>93</v>
      </c>
      <c r="NLR456" s="68" t="s">
        <v>93</v>
      </c>
      <c r="NLS456" s="68" t="s">
        <v>93</v>
      </c>
      <c r="NLT456" s="68" t="s">
        <v>93</v>
      </c>
      <c r="NLU456" s="68" t="s">
        <v>93</v>
      </c>
      <c r="NLV456" s="68" t="s">
        <v>93</v>
      </c>
      <c r="NLW456" s="68" t="s">
        <v>93</v>
      </c>
      <c r="NLX456" s="68" t="s">
        <v>93</v>
      </c>
      <c r="NLY456" s="68" t="s">
        <v>93</v>
      </c>
      <c r="NLZ456" s="68" t="s">
        <v>93</v>
      </c>
      <c r="NMA456" s="68" t="s">
        <v>93</v>
      </c>
      <c r="NMB456" s="68" t="s">
        <v>93</v>
      </c>
      <c r="NMC456" s="68" t="s">
        <v>93</v>
      </c>
      <c r="NMD456" s="68" t="s">
        <v>93</v>
      </c>
      <c r="NME456" s="68" t="s">
        <v>93</v>
      </c>
      <c r="NMF456" s="68" t="s">
        <v>93</v>
      </c>
      <c r="NMG456" s="68" t="s">
        <v>93</v>
      </c>
      <c r="NMH456" s="68" t="s">
        <v>93</v>
      </c>
      <c r="NMI456" s="68" t="s">
        <v>93</v>
      </c>
      <c r="NMJ456" s="68" t="s">
        <v>93</v>
      </c>
      <c r="NMK456" s="68" t="s">
        <v>93</v>
      </c>
      <c r="NML456" s="68" t="s">
        <v>93</v>
      </c>
      <c r="NMM456" s="68" t="s">
        <v>93</v>
      </c>
      <c r="NMN456" s="68" t="s">
        <v>93</v>
      </c>
      <c r="NMO456" s="68" t="s">
        <v>93</v>
      </c>
      <c r="NMP456" s="68" t="s">
        <v>93</v>
      </c>
      <c r="NMQ456" s="68" t="s">
        <v>93</v>
      </c>
      <c r="NMR456" s="68" t="s">
        <v>93</v>
      </c>
      <c r="NMS456" s="68" t="s">
        <v>93</v>
      </c>
      <c r="NMT456" s="68" t="s">
        <v>93</v>
      </c>
      <c r="NMU456" s="68" t="s">
        <v>93</v>
      </c>
      <c r="NMV456" s="68" t="s">
        <v>93</v>
      </c>
      <c r="NMW456" s="68" t="s">
        <v>93</v>
      </c>
      <c r="NMX456" s="68" t="s">
        <v>93</v>
      </c>
      <c r="NMY456" s="68" t="s">
        <v>93</v>
      </c>
      <c r="NMZ456" s="68" t="s">
        <v>93</v>
      </c>
      <c r="NNA456" s="68" t="s">
        <v>93</v>
      </c>
      <c r="NNB456" s="68" t="s">
        <v>93</v>
      </c>
      <c r="NNC456" s="68" t="s">
        <v>93</v>
      </c>
      <c r="NND456" s="68" t="s">
        <v>93</v>
      </c>
      <c r="NNE456" s="68" t="s">
        <v>93</v>
      </c>
      <c r="NNF456" s="68" t="s">
        <v>93</v>
      </c>
      <c r="NNG456" s="68" t="s">
        <v>93</v>
      </c>
      <c r="NNH456" s="68" t="s">
        <v>93</v>
      </c>
      <c r="NNI456" s="68" t="s">
        <v>93</v>
      </c>
      <c r="NNJ456" s="68" t="s">
        <v>93</v>
      </c>
      <c r="NNK456" s="68" t="s">
        <v>93</v>
      </c>
      <c r="NNL456" s="68" t="s">
        <v>93</v>
      </c>
      <c r="NNM456" s="68" t="s">
        <v>93</v>
      </c>
      <c r="NNN456" s="68" t="s">
        <v>93</v>
      </c>
      <c r="NNO456" s="68" t="s">
        <v>93</v>
      </c>
      <c r="NNP456" s="68" t="s">
        <v>93</v>
      </c>
      <c r="NNQ456" s="68" t="s">
        <v>93</v>
      </c>
      <c r="NNR456" s="68" t="s">
        <v>93</v>
      </c>
      <c r="NNS456" s="68" t="s">
        <v>93</v>
      </c>
      <c r="NNT456" s="68" t="s">
        <v>93</v>
      </c>
      <c r="NNU456" s="68" t="s">
        <v>93</v>
      </c>
      <c r="NNV456" s="68" t="s">
        <v>93</v>
      </c>
      <c r="NNW456" s="68" t="s">
        <v>93</v>
      </c>
      <c r="NNX456" s="68" t="s">
        <v>93</v>
      </c>
      <c r="NNY456" s="68" t="s">
        <v>93</v>
      </c>
      <c r="NNZ456" s="68" t="s">
        <v>93</v>
      </c>
      <c r="NOA456" s="68" t="s">
        <v>93</v>
      </c>
      <c r="NOB456" s="68" t="s">
        <v>93</v>
      </c>
      <c r="NOC456" s="68" t="s">
        <v>93</v>
      </c>
      <c r="NOD456" s="68" t="s">
        <v>93</v>
      </c>
      <c r="NOE456" s="68" t="s">
        <v>93</v>
      </c>
      <c r="NOF456" s="68" t="s">
        <v>93</v>
      </c>
      <c r="NOG456" s="68" t="s">
        <v>93</v>
      </c>
      <c r="NOH456" s="68" t="s">
        <v>93</v>
      </c>
      <c r="NOI456" s="68" t="s">
        <v>93</v>
      </c>
      <c r="NOJ456" s="68" t="s">
        <v>93</v>
      </c>
      <c r="NOK456" s="68" t="s">
        <v>93</v>
      </c>
      <c r="NOL456" s="68" t="s">
        <v>93</v>
      </c>
      <c r="NOM456" s="68" t="s">
        <v>93</v>
      </c>
      <c r="NON456" s="68" t="s">
        <v>93</v>
      </c>
      <c r="NOO456" s="68" t="s">
        <v>93</v>
      </c>
      <c r="NOP456" s="68" t="s">
        <v>93</v>
      </c>
      <c r="NOQ456" s="68" t="s">
        <v>93</v>
      </c>
      <c r="NOR456" s="68" t="s">
        <v>93</v>
      </c>
      <c r="NOS456" s="68" t="s">
        <v>93</v>
      </c>
      <c r="NOT456" s="68" t="s">
        <v>93</v>
      </c>
      <c r="NOU456" s="68" t="s">
        <v>93</v>
      </c>
      <c r="NOV456" s="68" t="s">
        <v>93</v>
      </c>
      <c r="NOW456" s="68" t="s">
        <v>93</v>
      </c>
      <c r="NOX456" s="68" t="s">
        <v>93</v>
      </c>
      <c r="NOY456" s="68" t="s">
        <v>93</v>
      </c>
      <c r="NOZ456" s="68" t="s">
        <v>93</v>
      </c>
      <c r="NPA456" s="68" t="s">
        <v>93</v>
      </c>
      <c r="NPB456" s="68" t="s">
        <v>93</v>
      </c>
      <c r="NPC456" s="68" t="s">
        <v>93</v>
      </c>
      <c r="NPD456" s="68" t="s">
        <v>93</v>
      </c>
      <c r="NPE456" s="68" t="s">
        <v>93</v>
      </c>
      <c r="NPF456" s="68" t="s">
        <v>93</v>
      </c>
      <c r="NPG456" s="68" t="s">
        <v>93</v>
      </c>
      <c r="NPH456" s="68" t="s">
        <v>93</v>
      </c>
      <c r="NPI456" s="68" t="s">
        <v>93</v>
      </c>
      <c r="NPJ456" s="68" t="s">
        <v>93</v>
      </c>
      <c r="NPK456" s="68" t="s">
        <v>93</v>
      </c>
      <c r="NPL456" s="68" t="s">
        <v>93</v>
      </c>
      <c r="NPM456" s="68" t="s">
        <v>93</v>
      </c>
      <c r="NPN456" s="68" t="s">
        <v>93</v>
      </c>
      <c r="NPO456" s="68" t="s">
        <v>93</v>
      </c>
      <c r="NPP456" s="68" t="s">
        <v>93</v>
      </c>
      <c r="NPQ456" s="68" t="s">
        <v>93</v>
      </c>
      <c r="NPR456" s="68" t="s">
        <v>93</v>
      </c>
      <c r="NPS456" s="68" t="s">
        <v>93</v>
      </c>
      <c r="NPT456" s="68" t="s">
        <v>93</v>
      </c>
      <c r="NPU456" s="68" t="s">
        <v>93</v>
      </c>
      <c r="NPV456" s="68" t="s">
        <v>93</v>
      </c>
      <c r="NPW456" s="68" t="s">
        <v>93</v>
      </c>
      <c r="NPX456" s="68" t="s">
        <v>93</v>
      </c>
      <c r="NPY456" s="68" t="s">
        <v>93</v>
      </c>
      <c r="NPZ456" s="68" t="s">
        <v>93</v>
      </c>
      <c r="NQA456" s="68" t="s">
        <v>93</v>
      </c>
      <c r="NQB456" s="68" t="s">
        <v>93</v>
      </c>
      <c r="NQC456" s="68" t="s">
        <v>93</v>
      </c>
      <c r="NQD456" s="68" t="s">
        <v>93</v>
      </c>
      <c r="NQE456" s="68" t="s">
        <v>93</v>
      </c>
      <c r="NQF456" s="68" t="s">
        <v>93</v>
      </c>
      <c r="NQG456" s="68" t="s">
        <v>93</v>
      </c>
      <c r="NQH456" s="68" t="s">
        <v>93</v>
      </c>
      <c r="NQI456" s="68" t="s">
        <v>93</v>
      </c>
      <c r="NQJ456" s="68" t="s">
        <v>93</v>
      </c>
      <c r="NQK456" s="68" t="s">
        <v>93</v>
      </c>
      <c r="NQL456" s="68" t="s">
        <v>93</v>
      </c>
      <c r="NQM456" s="68" t="s">
        <v>93</v>
      </c>
      <c r="NQN456" s="68" t="s">
        <v>93</v>
      </c>
      <c r="NQO456" s="68" t="s">
        <v>93</v>
      </c>
      <c r="NQP456" s="68" t="s">
        <v>93</v>
      </c>
      <c r="NQQ456" s="68" t="s">
        <v>93</v>
      </c>
      <c r="NQR456" s="68" t="s">
        <v>93</v>
      </c>
      <c r="NQS456" s="68" t="s">
        <v>93</v>
      </c>
      <c r="NQT456" s="68" t="s">
        <v>93</v>
      </c>
      <c r="NQU456" s="68" t="s">
        <v>93</v>
      </c>
      <c r="NQV456" s="68" t="s">
        <v>93</v>
      </c>
      <c r="NQW456" s="68" t="s">
        <v>93</v>
      </c>
      <c r="NQX456" s="68" t="s">
        <v>93</v>
      </c>
      <c r="NQY456" s="68" t="s">
        <v>93</v>
      </c>
      <c r="NQZ456" s="68" t="s">
        <v>93</v>
      </c>
      <c r="NRA456" s="68" t="s">
        <v>93</v>
      </c>
      <c r="NRB456" s="68" t="s">
        <v>93</v>
      </c>
      <c r="NRC456" s="68" t="s">
        <v>93</v>
      </c>
      <c r="NRD456" s="68" t="s">
        <v>93</v>
      </c>
      <c r="NRE456" s="68" t="s">
        <v>93</v>
      </c>
      <c r="NRF456" s="68" t="s">
        <v>93</v>
      </c>
      <c r="NRG456" s="68" t="s">
        <v>93</v>
      </c>
      <c r="NRH456" s="68" t="s">
        <v>93</v>
      </c>
      <c r="NRI456" s="68" t="s">
        <v>93</v>
      </c>
      <c r="NRJ456" s="68" t="s">
        <v>93</v>
      </c>
      <c r="NRK456" s="68" t="s">
        <v>93</v>
      </c>
      <c r="NRL456" s="68" t="s">
        <v>93</v>
      </c>
      <c r="NRM456" s="68" t="s">
        <v>93</v>
      </c>
      <c r="NRN456" s="68" t="s">
        <v>93</v>
      </c>
      <c r="NRO456" s="68" t="s">
        <v>93</v>
      </c>
      <c r="NRP456" s="68" t="s">
        <v>93</v>
      </c>
      <c r="NRQ456" s="68" t="s">
        <v>93</v>
      </c>
      <c r="NRR456" s="68" t="s">
        <v>93</v>
      </c>
      <c r="NRS456" s="68" t="s">
        <v>93</v>
      </c>
      <c r="NRT456" s="68" t="s">
        <v>93</v>
      </c>
      <c r="NRU456" s="68" t="s">
        <v>93</v>
      </c>
      <c r="NRV456" s="68" t="s">
        <v>93</v>
      </c>
      <c r="NRW456" s="68" t="s">
        <v>93</v>
      </c>
      <c r="NRX456" s="68" t="s">
        <v>93</v>
      </c>
      <c r="NRY456" s="68" t="s">
        <v>93</v>
      </c>
      <c r="NRZ456" s="68" t="s">
        <v>93</v>
      </c>
      <c r="NSA456" s="68" t="s">
        <v>93</v>
      </c>
      <c r="NSB456" s="68" t="s">
        <v>93</v>
      </c>
      <c r="NSC456" s="68" t="s">
        <v>93</v>
      </c>
      <c r="NSD456" s="68" t="s">
        <v>93</v>
      </c>
      <c r="NSE456" s="68" t="s">
        <v>93</v>
      </c>
      <c r="NSF456" s="68" t="s">
        <v>93</v>
      </c>
      <c r="NSG456" s="68" t="s">
        <v>93</v>
      </c>
      <c r="NSH456" s="68" t="s">
        <v>93</v>
      </c>
      <c r="NSI456" s="68" t="s">
        <v>93</v>
      </c>
      <c r="NSJ456" s="68" t="s">
        <v>93</v>
      </c>
      <c r="NSK456" s="68" t="s">
        <v>93</v>
      </c>
      <c r="NSL456" s="68" t="s">
        <v>93</v>
      </c>
      <c r="NSM456" s="68" t="s">
        <v>93</v>
      </c>
      <c r="NSN456" s="68" t="s">
        <v>93</v>
      </c>
      <c r="NSO456" s="68" t="s">
        <v>93</v>
      </c>
      <c r="NSP456" s="68" t="s">
        <v>93</v>
      </c>
      <c r="NSQ456" s="68" t="s">
        <v>93</v>
      </c>
      <c r="NSR456" s="68" t="s">
        <v>93</v>
      </c>
      <c r="NSS456" s="68" t="s">
        <v>93</v>
      </c>
      <c r="NST456" s="68" t="s">
        <v>93</v>
      </c>
      <c r="NSU456" s="68" t="s">
        <v>93</v>
      </c>
      <c r="NSV456" s="68" t="s">
        <v>93</v>
      </c>
      <c r="NSW456" s="68" t="s">
        <v>93</v>
      </c>
      <c r="NSX456" s="68" t="s">
        <v>93</v>
      </c>
      <c r="NSY456" s="68" t="s">
        <v>93</v>
      </c>
      <c r="NSZ456" s="68" t="s">
        <v>93</v>
      </c>
      <c r="NTA456" s="68" t="s">
        <v>93</v>
      </c>
      <c r="NTB456" s="68" t="s">
        <v>93</v>
      </c>
      <c r="NTC456" s="68" t="s">
        <v>93</v>
      </c>
      <c r="NTD456" s="68" t="s">
        <v>93</v>
      </c>
      <c r="NTE456" s="68" t="s">
        <v>93</v>
      </c>
      <c r="NTF456" s="68" t="s">
        <v>93</v>
      </c>
      <c r="NTG456" s="68" t="s">
        <v>93</v>
      </c>
      <c r="NTH456" s="68" t="s">
        <v>93</v>
      </c>
      <c r="NTI456" s="68" t="s">
        <v>93</v>
      </c>
      <c r="NTJ456" s="68" t="s">
        <v>93</v>
      </c>
      <c r="NTK456" s="68" t="s">
        <v>93</v>
      </c>
      <c r="NTL456" s="68" t="s">
        <v>93</v>
      </c>
      <c r="NTM456" s="68" t="s">
        <v>93</v>
      </c>
      <c r="NTN456" s="68" t="s">
        <v>93</v>
      </c>
      <c r="NTO456" s="68" t="s">
        <v>93</v>
      </c>
      <c r="NTP456" s="68" t="s">
        <v>93</v>
      </c>
      <c r="NTQ456" s="68" t="s">
        <v>93</v>
      </c>
      <c r="NTR456" s="68" t="s">
        <v>93</v>
      </c>
      <c r="NTS456" s="68" t="s">
        <v>93</v>
      </c>
      <c r="NTT456" s="68" t="s">
        <v>93</v>
      </c>
      <c r="NTU456" s="68" t="s">
        <v>93</v>
      </c>
      <c r="NTV456" s="68" t="s">
        <v>93</v>
      </c>
      <c r="NTW456" s="68" t="s">
        <v>93</v>
      </c>
      <c r="NTX456" s="68" t="s">
        <v>93</v>
      </c>
      <c r="NTY456" s="68" t="s">
        <v>93</v>
      </c>
      <c r="NTZ456" s="68" t="s">
        <v>93</v>
      </c>
      <c r="NUA456" s="68" t="s">
        <v>93</v>
      </c>
      <c r="NUB456" s="68" t="s">
        <v>93</v>
      </c>
      <c r="NUC456" s="68" t="s">
        <v>93</v>
      </c>
      <c r="NUD456" s="68" t="s">
        <v>93</v>
      </c>
      <c r="NUE456" s="68" t="s">
        <v>93</v>
      </c>
      <c r="NUF456" s="68" t="s">
        <v>93</v>
      </c>
      <c r="NUG456" s="68" t="s">
        <v>93</v>
      </c>
      <c r="NUH456" s="68" t="s">
        <v>93</v>
      </c>
      <c r="NUI456" s="68" t="s">
        <v>93</v>
      </c>
      <c r="NUJ456" s="68" t="s">
        <v>93</v>
      </c>
      <c r="NUK456" s="68" t="s">
        <v>93</v>
      </c>
      <c r="NUL456" s="68" t="s">
        <v>93</v>
      </c>
      <c r="NUM456" s="68" t="s">
        <v>93</v>
      </c>
      <c r="NUN456" s="68" t="s">
        <v>93</v>
      </c>
      <c r="NUO456" s="68" t="s">
        <v>93</v>
      </c>
      <c r="NUP456" s="68" t="s">
        <v>93</v>
      </c>
      <c r="NUQ456" s="68" t="s">
        <v>93</v>
      </c>
      <c r="NUR456" s="68" t="s">
        <v>93</v>
      </c>
      <c r="NUS456" s="68" t="s">
        <v>93</v>
      </c>
      <c r="NUT456" s="68" t="s">
        <v>93</v>
      </c>
      <c r="NUU456" s="68" t="s">
        <v>93</v>
      </c>
      <c r="NUV456" s="68" t="s">
        <v>93</v>
      </c>
      <c r="NUW456" s="68" t="s">
        <v>93</v>
      </c>
      <c r="NUX456" s="68" t="s">
        <v>93</v>
      </c>
      <c r="NUY456" s="68" t="s">
        <v>93</v>
      </c>
      <c r="NUZ456" s="68" t="s">
        <v>93</v>
      </c>
      <c r="NVA456" s="68" t="s">
        <v>93</v>
      </c>
      <c r="NVB456" s="68" t="s">
        <v>93</v>
      </c>
      <c r="NVC456" s="68" t="s">
        <v>93</v>
      </c>
      <c r="NVD456" s="68" t="s">
        <v>93</v>
      </c>
      <c r="NVE456" s="68" t="s">
        <v>93</v>
      </c>
      <c r="NVF456" s="68" t="s">
        <v>93</v>
      </c>
      <c r="NVG456" s="68" t="s">
        <v>93</v>
      </c>
      <c r="NVH456" s="68" t="s">
        <v>93</v>
      </c>
      <c r="NVI456" s="68" t="s">
        <v>93</v>
      </c>
      <c r="NVJ456" s="68" t="s">
        <v>93</v>
      </c>
      <c r="NVK456" s="68" t="s">
        <v>93</v>
      </c>
      <c r="NVL456" s="68" t="s">
        <v>93</v>
      </c>
      <c r="NVM456" s="68" t="s">
        <v>93</v>
      </c>
      <c r="NVN456" s="68" t="s">
        <v>93</v>
      </c>
      <c r="NVO456" s="68" t="s">
        <v>93</v>
      </c>
      <c r="NVP456" s="68" t="s">
        <v>93</v>
      </c>
      <c r="NVQ456" s="68" t="s">
        <v>93</v>
      </c>
      <c r="NVR456" s="68" t="s">
        <v>93</v>
      </c>
      <c r="NVS456" s="68" t="s">
        <v>93</v>
      </c>
      <c r="NVT456" s="68" t="s">
        <v>93</v>
      </c>
      <c r="NVU456" s="68" t="s">
        <v>93</v>
      </c>
      <c r="NVV456" s="68" t="s">
        <v>93</v>
      </c>
      <c r="NVW456" s="68" t="s">
        <v>93</v>
      </c>
      <c r="NVX456" s="68" t="s">
        <v>93</v>
      </c>
      <c r="NVY456" s="68" t="s">
        <v>93</v>
      </c>
      <c r="NVZ456" s="68" t="s">
        <v>93</v>
      </c>
      <c r="NWA456" s="68" t="s">
        <v>93</v>
      </c>
      <c r="NWB456" s="68" t="s">
        <v>93</v>
      </c>
      <c r="NWC456" s="68" t="s">
        <v>93</v>
      </c>
      <c r="NWD456" s="68" t="s">
        <v>93</v>
      </c>
      <c r="NWE456" s="68" t="s">
        <v>93</v>
      </c>
      <c r="NWF456" s="68" t="s">
        <v>93</v>
      </c>
      <c r="NWG456" s="68" t="s">
        <v>93</v>
      </c>
      <c r="NWH456" s="68" t="s">
        <v>93</v>
      </c>
      <c r="NWI456" s="68" t="s">
        <v>93</v>
      </c>
      <c r="NWJ456" s="68" t="s">
        <v>93</v>
      </c>
      <c r="NWK456" s="68" t="s">
        <v>93</v>
      </c>
      <c r="NWL456" s="68" t="s">
        <v>93</v>
      </c>
      <c r="NWM456" s="68" t="s">
        <v>93</v>
      </c>
      <c r="NWN456" s="68" t="s">
        <v>93</v>
      </c>
      <c r="NWO456" s="68" t="s">
        <v>93</v>
      </c>
      <c r="NWP456" s="68" t="s">
        <v>93</v>
      </c>
      <c r="NWQ456" s="68" t="s">
        <v>93</v>
      </c>
      <c r="NWR456" s="68" t="s">
        <v>93</v>
      </c>
      <c r="NWS456" s="68" t="s">
        <v>93</v>
      </c>
      <c r="NWT456" s="68" t="s">
        <v>93</v>
      </c>
      <c r="NWU456" s="68" t="s">
        <v>93</v>
      </c>
      <c r="NWV456" s="68" t="s">
        <v>93</v>
      </c>
      <c r="NWW456" s="68" t="s">
        <v>93</v>
      </c>
      <c r="NWX456" s="68" t="s">
        <v>93</v>
      </c>
      <c r="NWY456" s="68" t="s">
        <v>93</v>
      </c>
      <c r="NWZ456" s="68" t="s">
        <v>93</v>
      </c>
      <c r="NXA456" s="68" t="s">
        <v>93</v>
      </c>
      <c r="NXB456" s="68" t="s">
        <v>93</v>
      </c>
      <c r="NXC456" s="68" t="s">
        <v>93</v>
      </c>
      <c r="NXD456" s="68" t="s">
        <v>93</v>
      </c>
      <c r="NXE456" s="68" t="s">
        <v>93</v>
      </c>
      <c r="NXF456" s="68" t="s">
        <v>93</v>
      </c>
      <c r="NXG456" s="68" t="s">
        <v>93</v>
      </c>
      <c r="NXH456" s="68" t="s">
        <v>93</v>
      </c>
      <c r="NXI456" s="68" t="s">
        <v>93</v>
      </c>
      <c r="NXJ456" s="68" t="s">
        <v>93</v>
      </c>
      <c r="NXK456" s="68" t="s">
        <v>93</v>
      </c>
      <c r="NXL456" s="68" t="s">
        <v>93</v>
      </c>
      <c r="NXM456" s="68" t="s">
        <v>93</v>
      </c>
      <c r="NXN456" s="68" t="s">
        <v>93</v>
      </c>
      <c r="NXO456" s="68" t="s">
        <v>93</v>
      </c>
      <c r="NXP456" s="68" t="s">
        <v>93</v>
      </c>
      <c r="NXQ456" s="68" t="s">
        <v>93</v>
      </c>
      <c r="NXR456" s="68" t="s">
        <v>93</v>
      </c>
      <c r="NXS456" s="68" t="s">
        <v>93</v>
      </c>
      <c r="NXT456" s="68" t="s">
        <v>93</v>
      </c>
      <c r="NXU456" s="68" t="s">
        <v>93</v>
      </c>
      <c r="NXV456" s="68" t="s">
        <v>93</v>
      </c>
      <c r="NXW456" s="68" t="s">
        <v>93</v>
      </c>
      <c r="NXX456" s="68" t="s">
        <v>93</v>
      </c>
      <c r="NXY456" s="68" t="s">
        <v>93</v>
      </c>
      <c r="NXZ456" s="68" t="s">
        <v>93</v>
      </c>
      <c r="NYA456" s="68" t="s">
        <v>93</v>
      </c>
      <c r="NYB456" s="68" t="s">
        <v>93</v>
      </c>
      <c r="NYC456" s="68" t="s">
        <v>93</v>
      </c>
      <c r="NYD456" s="68" t="s">
        <v>93</v>
      </c>
      <c r="NYE456" s="68" t="s">
        <v>93</v>
      </c>
      <c r="NYF456" s="68" t="s">
        <v>93</v>
      </c>
      <c r="NYG456" s="68" t="s">
        <v>93</v>
      </c>
      <c r="NYH456" s="68" t="s">
        <v>93</v>
      </c>
      <c r="NYI456" s="68" t="s">
        <v>93</v>
      </c>
      <c r="NYJ456" s="68" t="s">
        <v>93</v>
      </c>
      <c r="NYK456" s="68" t="s">
        <v>93</v>
      </c>
      <c r="NYL456" s="68" t="s">
        <v>93</v>
      </c>
      <c r="NYM456" s="68" t="s">
        <v>93</v>
      </c>
      <c r="NYN456" s="68" t="s">
        <v>93</v>
      </c>
      <c r="NYO456" s="68" t="s">
        <v>93</v>
      </c>
      <c r="NYP456" s="68" t="s">
        <v>93</v>
      </c>
      <c r="NYQ456" s="68" t="s">
        <v>93</v>
      </c>
      <c r="NYR456" s="68" t="s">
        <v>93</v>
      </c>
      <c r="NYS456" s="68" t="s">
        <v>93</v>
      </c>
      <c r="NYT456" s="68" t="s">
        <v>93</v>
      </c>
      <c r="NYU456" s="68" t="s">
        <v>93</v>
      </c>
      <c r="NYV456" s="68" t="s">
        <v>93</v>
      </c>
      <c r="NYW456" s="68" t="s">
        <v>93</v>
      </c>
      <c r="NYX456" s="68" t="s">
        <v>93</v>
      </c>
      <c r="NYY456" s="68" t="s">
        <v>93</v>
      </c>
      <c r="NYZ456" s="68" t="s">
        <v>93</v>
      </c>
      <c r="NZA456" s="68" t="s">
        <v>93</v>
      </c>
      <c r="NZB456" s="68" t="s">
        <v>93</v>
      </c>
      <c r="NZC456" s="68" t="s">
        <v>93</v>
      </c>
      <c r="NZD456" s="68" t="s">
        <v>93</v>
      </c>
      <c r="NZE456" s="68" t="s">
        <v>93</v>
      </c>
      <c r="NZF456" s="68" t="s">
        <v>93</v>
      </c>
      <c r="NZG456" s="68" t="s">
        <v>93</v>
      </c>
      <c r="NZH456" s="68" t="s">
        <v>93</v>
      </c>
      <c r="NZI456" s="68" t="s">
        <v>93</v>
      </c>
      <c r="NZJ456" s="68" t="s">
        <v>93</v>
      </c>
      <c r="NZK456" s="68" t="s">
        <v>93</v>
      </c>
      <c r="NZL456" s="68" t="s">
        <v>93</v>
      </c>
      <c r="NZM456" s="68" t="s">
        <v>93</v>
      </c>
      <c r="NZN456" s="68" t="s">
        <v>93</v>
      </c>
      <c r="NZO456" s="68" t="s">
        <v>93</v>
      </c>
      <c r="NZP456" s="68" t="s">
        <v>93</v>
      </c>
      <c r="NZQ456" s="68" t="s">
        <v>93</v>
      </c>
      <c r="NZR456" s="68" t="s">
        <v>93</v>
      </c>
      <c r="NZS456" s="68" t="s">
        <v>93</v>
      </c>
      <c r="NZT456" s="68" t="s">
        <v>93</v>
      </c>
      <c r="NZU456" s="68" t="s">
        <v>93</v>
      </c>
      <c r="NZV456" s="68" t="s">
        <v>93</v>
      </c>
      <c r="NZW456" s="68" t="s">
        <v>93</v>
      </c>
      <c r="NZX456" s="68" t="s">
        <v>93</v>
      </c>
      <c r="NZY456" s="68" t="s">
        <v>93</v>
      </c>
      <c r="NZZ456" s="68" t="s">
        <v>93</v>
      </c>
      <c r="OAA456" s="68" t="s">
        <v>93</v>
      </c>
      <c r="OAB456" s="68" t="s">
        <v>93</v>
      </c>
      <c r="OAC456" s="68" t="s">
        <v>93</v>
      </c>
      <c r="OAD456" s="68" t="s">
        <v>93</v>
      </c>
      <c r="OAE456" s="68" t="s">
        <v>93</v>
      </c>
      <c r="OAF456" s="68" t="s">
        <v>93</v>
      </c>
      <c r="OAG456" s="68" t="s">
        <v>93</v>
      </c>
      <c r="OAH456" s="68" t="s">
        <v>93</v>
      </c>
      <c r="OAI456" s="68" t="s">
        <v>93</v>
      </c>
      <c r="OAJ456" s="68" t="s">
        <v>93</v>
      </c>
      <c r="OAK456" s="68" t="s">
        <v>93</v>
      </c>
      <c r="OAL456" s="68" t="s">
        <v>93</v>
      </c>
      <c r="OAM456" s="68" t="s">
        <v>93</v>
      </c>
      <c r="OAN456" s="68" t="s">
        <v>93</v>
      </c>
      <c r="OAO456" s="68" t="s">
        <v>93</v>
      </c>
      <c r="OAP456" s="68" t="s">
        <v>93</v>
      </c>
      <c r="OAQ456" s="68" t="s">
        <v>93</v>
      </c>
      <c r="OAR456" s="68" t="s">
        <v>93</v>
      </c>
      <c r="OAS456" s="68" t="s">
        <v>93</v>
      </c>
      <c r="OAT456" s="68" t="s">
        <v>93</v>
      </c>
      <c r="OAU456" s="68" t="s">
        <v>93</v>
      </c>
      <c r="OAV456" s="68" t="s">
        <v>93</v>
      </c>
      <c r="OAW456" s="68" t="s">
        <v>93</v>
      </c>
      <c r="OAX456" s="68" t="s">
        <v>93</v>
      </c>
      <c r="OAY456" s="68" t="s">
        <v>93</v>
      </c>
      <c r="OAZ456" s="68" t="s">
        <v>93</v>
      </c>
      <c r="OBA456" s="68" t="s">
        <v>93</v>
      </c>
      <c r="OBB456" s="68" t="s">
        <v>93</v>
      </c>
      <c r="OBC456" s="68" t="s">
        <v>93</v>
      </c>
      <c r="OBD456" s="68" t="s">
        <v>93</v>
      </c>
      <c r="OBE456" s="68" t="s">
        <v>93</v>
      </c>
      <c r="OBF456" s="68" t="s">
        <v>93</v>
      </c>
      <c r="OBG456" s="68" t="s">
        <v>93</v>
      </c>
      <c r="OBH456" s="68" t="s">
        <v>93</v>
      </c>
      <c r="OBI456" s="68" t="s">
        <v>93</v>
      </c>
      <c r="OBJ456" s="68" t="s">
        <v>93</v>
      </c>
      <c r="OBK456" s="68" t="s">
        <v>93</v>
      </c>
      <c r="OBL456" s="68" t="s">
        <v>93</v>
      </c>
      <c r="OBM456" s="68" t="s">
        <v>93</v>
      </c>
      <c r="OBN456" s="68" t="s">
        <v>93</v>
      </c>
      <c r="OBO456" s="68" t="s">
        <v>93</v>
      </c>
      <c r="OBP456" s="68" t="s">
        <v>93</v>
      </c>
      <c r="OBQ456" s="68" t="s">
        <v>93</v>
      </c>
      <c r="OBR456" s="68" t="s">
        <v>93</v>
      </c>
      <c r="OBS456" s="68" t="s">
        <v>93</v>
      </c>
      <c r="OBT456" s="68" t="s">
        <v>93</v>
      </c>
      <c r="OBU456" s="68" t="s">
        <v>93</v>
      </c>
      <c r="OBV456" s="68" t="s">
        <v>93</v>
      </c>
      <c r="OBW456" s="68" t="s">
        <v>93</v>
      </c>
      <c r="OBX456" s="68" t="s">
        <v>93</v>
      </c>
      <c r="OBY456" s="68" t="s">
        <v>93</v>
      </c>
      <c r="OBZ456" s="68" t="s">
        <v>93</v>
      </c>
      <c r="OCA456" s="68" t="s">
        <v>93</v>
      </c>
      <c r="OCB456" s="68" t="s">
        <v>93</v>
      </c>
      <c r="OCC456" s="68" t="s">
        <v>93</v>
      </c>
      <c r="OCD456" s="68" t="s">
        <v>93</v>
      </c>
      <c r="OCE456" s="68" t="s">
        <v>93</v>
      </c>
      <c r="OCF456" s="68" t="s">
        <v>93</v>
      </c>
      <c r="OCG456" s="68" t="s">
        <v>93</v>
      </c>
      <c r="OCH456" s="68" t="s">
        <v>93</v>
      </c>
      <c r="OCI456" s="68" t="s">
        <v>93</v>
      </c>
      <c r="OCJ456" s="68" t="s">
        <v>93</v>
      </c>
      <c r="OCK456" s="68" t="s">
        <v>93</v>
      </c>
      <c r="OCL456" s="68" t="s">
        <v>93</v>
      </c>
      <c r="OCM456" s="68" t="s">
        <v>93</v>
      </c>
      <c r="OCN456" s="68" t="s">
        <v>93</v>
      </c>
      <c r="OCO456" s="68" t="s">
        <v>93</v>
      </c>
      <c r="OCP456" s="68" t="s">
        <v>93</v>
      </c>
      <c r="OCQ456" s="68" t="s">
        <v>93</v>
      </c>
      <c r="OCR456" s="68" t="s">
        <v>93</v>
      </c>
      <c r="OCS456" s="68" t="s">
        <v>93</v>
      </c>
      <c r="OCT456" s="68" t="s">
        <v>93</v>
      </c>
      <c r="OCU456" s="68" t="s">
        <v>93</v>
      </c>
      <c r="OCV456" s="68" t="s">
        <v>93</v>
      </c>
      <c r="OCW456" s="68" t="s">
        <v>93</v>
      </c>
      <c r="OCX456" s="68" t="s">
        <v>93</v>
      </c>
      <c r="OCY456" s="68" t="s">
        <v>93</v>
      </c>
      <c r="OCZ456" s="68" t="s">
        <v>93</v>
      </c>
      <c r="ODA456" s="68" t="s">
        <v>93</v>
      </c>
      <c r="ODB456" s="68" t="s">
        <v>93</v>
      </c>
      <c r="ODC456" s="68" t="s">
        <v>93</v>
      </c>
      <c r="ODD456" s="68" t="s">
        <v>93</v>
      </c>
      <c r="ODE456" s="68" t="s">
        <v>93</v>
      </c>
      <c r="ODF456" s="68" t="s">
        <v>93</v>
      </c>
      <c r="ODG456" s="68" t="s">
        <v>93</v>
      </c>
      <c r="ODH456" s="68" t="s">
        <v>93</v>
      </c>
      <c r="ODI456" s="68" t="s">
        <v>93</v>
      </c>
      <c r="ODJ456" s="68" t="s">
        <v>93</v>
      </c>
      <c r="ODK456" s="68" t="s">
        <v>93</v>
      </c>
      <c r="ODL456" s="68" t="s">
        <v>93</v>
      </c>
      <c r="ODM456" s="68" t="s">
        <v>93</v>
      </c>
      <c r="ODN456" s="68" t="s">
        <v>93</v>
      </c>
      <c r="ODO456" s="68" t="s">
        <v>93</v>
      </c>
      <c r="ODP456" s="68" t="s">
        <v>93</v>
      </c>
      <c r="ODQ456" s="68" t="s">
        <v>93</v>
      </c>
      <c r="ODR456" s="68" t="s">
        <v>93</v>
      </c>
      <c r="ODS456" s="68" t="s">
        <v>93</v>
      </c>
      <c r="ODT456" s="68" t="s">
        <v>93</v>
      </c>
      <c r="ODU456" s="68" t="s">
        <v>93</v>
      </c>
      <c r="ODV456" s="68" t="s">
        <v>93</v>
      </c>
      <c r="ODW456" s="68" t="s">
        <v>93</v>
      </c>
      <c r="ODX456" s="68" t="s">
        <v>93</v>
      </c>
      <c r="ODY456" s="68" t="s">
        <v>93</v>
      </c>
      <c r="ODZ456" s="68" t="s">
        <v>93</v>
      </c>
      <c r="OEA456" s="68" t="s">
        <v>93</v>
      </c>
      <c r="OEB456" s="68" t="s">
        <v>93</v>
      </c>
      <c r="OEC456" s="68" t="s">
        <v>93</v>
      </c>
      <c r="OED456" s="68" t="s">
        <v>93</v>
      </c>
      <c r="OEE456" s="68" t="s">
        <v>93</v>
      </c>
      <c r="OEF456" s="68" t="s">
        <v>93</v>
      </c>
      <c r="OEG456" s="68" t="s">
        <v>93</v>
      </c>
      <c r="OEH456" s="68" t="s">
        <v>93</v>
      </c>
      <c r="OEI456" s="68" t="s">
        <v>93</v>
      </c>
      <c r="OEJ456" s="68" t="s">
        <v>93</v>
      </c>
      <c r="OEK456" s="68" t="s">
        <v>93</v>
      </c>
      <c r="OEL456" s="68" t="s">
        <v>93</v>
      </c>
      <c r="OEM456" s="68" t="s">
        <v>93</v>
      </c>
      <c r="OEN456" s="68" t="s">
        <v>93</v>
      </c>
      <c r="OEO456" s="68" t="s">
        <v>93</v>
      </c>
      <c r="OEP456" s="68" t="s">
        <v>93</v>
      </c>
      <c r="OEQ456" s="68" t="s">
        <v>93</v>
      </c>
      <c r="OER456" s="68" t="s">
        <v>93</v>
      </c>
      <c r="OES456" s="68" t="s">
        <v>93</v>
      </c>
      <c r="OET456" s="68" t="s">
        <v>93</v>
      </c>
      <c r="OEU456" s="68" t="s">
        <v>93</v>
      </c>
      <c r="OEV456" s="68" t="s">
        <v>93</v>
      </c>
      <c r="OEW456" s="68" t="s">
        <v>93</v>
      </c>
      <c r="OEX456" s="68" t="s">
        <v>93</v>
      </c>
      <c r="OEY456" s="68" t="s">
        <v>93</v>
      </c>
      <c r="OEZ456" s="68" t="s">
        <v>93</v>
      </c>
      <c r="OFA456" s="68" t="s">
        <v>93</v>
      </c>
      <c r="OFB456" s="68" t="s">
        <v>93</v>
      </c>
      <c r="OFC456" s="68" t="s">
        <v>93</v>
      </c>
      <c r="OFD456" s="68" t="s">
        <v>93</v>
      </c>
      <c r="OFE456" s="68" t="s">
        <v>93</v>
      </c>
      <c r="OFF456" s="68" t="s">
        <v>93</v>
      </c>
      <c r="OFG456" s="68" t="s">
        <v>93</v>
      </c>
      <c r="OFH456" s="68" t="s">
        <v>93</v>
      </c>
      <c r="OFI456" s="68" t="s">
        <v>93</v>
      </c>
      <c r="OFJ456" s="68" t="s">
        <v>93</v>
      </c>
      <c r="OFK456" s="68" t="s">
        <v>93</v>
      </c>
      <c r="OFL456" s="68" t="s">
        <v>93</v>
      </c>
      <c r="OFM456" s="68" t="s">
        <v>93</v>
      </c>
      <c r="OFN456" s="68" t="s">
        <v>93</v>
      </c>
      <c r="OFO456" s="68" t="s">
        <v>93</v>
      </c>
      <c r="OFP456" s="68" t="s">
        <v>93</v>
      </c>
      <c r="OFQ456" s="68" t="s">
        <v>93</v>
      </c>
      <c r="OFR456" s="68" t="s">
        <v>93</v>
      </c>
      <c r="OFS456" s="68" t="s">
        <v>93</v>
      </c>
      <c r="OFT456" s="68" t="s">
        <v>93</v>
      </c>
      <c r="OFU456" s="68" t="s">
        <v>93</v>
      </c>
      <c r="OFV456" s="68" t="s">
        <v>93</v>
      </c>
      <c r="OFW456" s="68" t="s">
        <v>93</v>
      </c>
      <c r="OFX456" s="68" t="s">
        <v>93</v>
      </c>
      <c r="OFY456" s="68" t="s">
        <v>93</v>
      </c>
      <c r="OFZ456" s="68" t="s">
        <v>93</v>
      </c>
      <c r="OGA456" s="68" t="s">
        <v>93</v>
      </c>
      <c r="OGB456" s="68" t="s">
        <v>93</v>
      </c>
      <c r="OGC456" s="68" t="s">
        <v>93</v>
      </c>
      <c r="OGD456" s="68" t="s">
        <v>93</v>
      </c>
      <c r="OGE456" s="68" t="s">
        <v>93</v>
      </c>
      <c r="OGF456" s="68" t="s">
        <v>93</v>
      </c>
      <c r="OGG456" s="68" t="s">
        <v>93</v>
      </c>
      <c r="OGH456" s="68" t="s">
        <v>93</v>
      </c>
      <c r="OGI456" s="68" t="s">
        <v>93</v>
      </c>
      <c r="OGJ456" s="68" t="s">
        <v>93</v>
      </c>
      <c r="OGK456" s="68" t="s">
        <v>93</v>
      </c>
      <c r="OGL456" s="68" t="s">
        <v>93</v>
      </c>
      <c r="OGM456" s="68" t="s">
        <v>93</v>
      </c>
      <c r="OGN456" s="68" t="s">
        <v>93</v>
      </c>
      <c r="OGO456" s="68" t="s">
        <v>93</v>
      </c>
      <c r="OGP456" s="68" t="s">
        <v>93</v>
      </c>
      <c r="OGQ456" s="68" t="s">
        <v>93</v>
      </c>
      <c r="OGR456" s="68" t="s">
        <v>93</v>
      </c>
      <c r="OGS456" s="68" t="s">
        <v>93</v>
      </c>
      <c r="OGT456" s="68" t="s">
        <v>93</v>
      </c>
      <c r="OGU456" s="68" t="s">
        <v>93</v>
      </c>
      <c r="OGV456" s="68" t="s">
        <v>93</v>
      </c>
      <c r="OGW456" s="68" t="s">
        <v>93</v>
      </c>
      <c r="OGX456" s="68" t="s">
        <v>93</v>
      </c>
      <c r="OGY456" s="68" t="s">
        <v>93</v>
      </c>
      <c r="OGZ456" s="68" t="s">
        <v>93</v>
      </c>
      <c r="OHA456" s="68" t="s">
        <v>93</v>
      </c>
      <c r="OHB456" s="68" t="s">
        <v>93</v>
      </c>
      <c r="OHC456" s="68" t="s">
        <v>93</v>
      </c>
      <c r="OHD456" s="68" t="s">
        <v>93</v>
      </c>
      <c r="OHE456" s="68" t="s">
        <v>93</v>
      </c>
      <c r="OHF456" s="68" t="s">
        <v>93</v>
      </c>
      <c r="OHG456" s="68" t="s">
        <v>93</v>
      </c>
      <c r="OHH456" s="68" t="s">
        <v>93</v>
      </c>
      <c r="OHI456" s="68" t="s">
        <v>93</v>
      </c>
      <c r="OHJ456" s="68" t="s">
        <v>93</v>
      </c>
      <c r="OHK456" s="68" t="s">
        <v>93</v>
      </c>
      <c r="OHL456" s="68" t="s">
        <v>93</v>
      </c>
      <c r="OHM456" s="68" t="s">
        <v>93</v>
      </c>
      <c r="OHN456" s="68" t="s">
        <v>93</v>
      </c>
      <c r="OHO456" s="68" t="s">
        <v>93</v>
      </c>
      <c r="OHP456" s="68" t="s">
        <v>93</v>
      </c>
      <c r="OHQ456" s="68" t="s">
        <v>93</v>
      </c>
      <c r="OHR456" s="68" t="s">
        <v>93</v>
      </c>
      <c r="OHS456" s="68" t="s">
        <v>93</v>
      </c>
      <c r="OHT456" s="68" t="s">
        <v>93</v>
      </c>
      <c r="OHU456" s="68" t="s">
        <v>93</v>
      </c>
      <c r="OHV456" s="68" t="s">
        <v>93</v>
      </c>
      <c r="OHW456" s="68" t="s">
        <v>93</v>
      </c>
      <c r="OHX456" s="68" t="s">
        <v>93</v>
      </c>
      <c r="OHY456" s="68" t="s">
        <v>93</v>
      </c>
      <c r="OHZ456" s="68" t="s">
        <v>93</v>
      </c>
      <c r="OIA456" s="68" t="s">
        <v>93</v>
      </c>
      <c r="OIB456" s="68" t="s">
        <v>93</v>
      </c>
      <c r="OIC456" s="68" t="s">
        <v>93</v>
      </c>
      <c r="OID456" s="68" t="s">
        <v>93</v>
      </c>
      <c r="OIE456" s="68" t="s">
        <v>93</v>
      </c>
      <c r="OIF456" s="68" t="s">
        <v>93</v>
      </c>
      <c r="OIG456" s="68" t="s">
        <v>93</v>
      </c>
      <c r="OIH456" s="68" t="s">
        <v>93</v>
      </c>
      <c r="OII456" s="68" t="s">
        <v>93</v>
      </c>
      <c r="OIJ456" s="68" t="s">
        <v>93</v>
      </c>
      <c r="OIK456" s="68" t="s">
        <v>93</v>
      </c>
      <c r="OIL456" s="68" t="s">
        <v>93</v>
      </c>
      <c r="OIM456" s="68" t="s">
        <v>93</v>
      </c>
      <c r="OIN456" s="68" t="s">
        <v>93</v>
      </c>
      <c r="OIO456" s="68" t="s">
        <v>93</v>
      </c>
      <c r="OIP456" s="68" t="s">
        <v>93</v>
      </c>
      <c r="OIQ456" s="68" t="s">
        <v>93</v>
      </c>
      <c r="OIR456" s="68" t="s">
        <v>93</v>
      </c>
      <c r="OIS456" s="68" t="s">
        <v>93</v>
      </c>
      <c r="OIT456" s="68" t="s">
        <v>93</v>
      </c>
      <c r="OIU456" s="68" t="s">
        <v>93</v>
      </c>
      <c r="OIV456" s="68" t="s">
        <v>93</v>
      </c>
      <c r="OIW456" s="68" t="s">
        <v>93</v>
      </c>
      <c r="OIX456" s="68" t="s">
        <v>93</v>
      </c>
      <c r="OIY456" s="68" t="s">
        <v>93</v>
      </c>
      <c r="OIZ456" s="68" t="s">
        <v>93</v>
      </c>
      <c r="OJA456" s="68" t="s">
        <v>93</v>
      </c>
      <c r="OJB456" s="68" t="s">
        <v>93</v>
      </c>
      <c r="OJC456" s="68" t="s">
        <v>93</v>
      </c>
      <c r="OJD456" s="68" t="s">
        <v>93</v>
      </c>
      <c r="OJE456" s="68" t="s">
        <v>93</v>
      </c>
      <c r="OJF456" s="68" t="s">
        <v>93</v>
      </c>
      <c r="OJG456" s="68" t="s">
        <v>93</v>
      </c>
      <c r="OJH456" s="68" t="s">
        <v>93</v>
      </c>
      <c r="OJI456" s="68" t="s">
        <v>93</v>
      </c>
      <c r="OJJ456" s="68" t="s">
        <v>93</v>
      </c>
      <c r="OJK456" s="68" t="s">
        <v>93</v>
      </c>
      <c r="OJL456" s="68" t="s">
        <v>93</v>
      </c>
      <c r="OJM456" s="68" t="s">
        <v>93</v>
      </c>
      <c r="OJN456" s="68" t="s">
        <v>93</v>
      </c>
      <c r="OJO456" s="68" t="s">
        <v>93</v>
      </c>
      <c r="OJP456" s="68" t="s">
        <v>93</v>
      </c>
      <c r="OJQ456" s="68" t="s">
        <v>93</v>
      </c>
      <c r="OJR456" s="68" t="s">
        <v>93</v>
      </c>
      <c r="OJS456" s="68" t="s">
        <v>93</v>
      </c>
      <c r="OJT456" s="68" t="s">
        <v>93</v>
      </c>
      <c r="OJU456" s="68" t="s">
        <v>93</v>
      </c>
      <c r="OJV456" s="68" t="s">
        <v>93</v>
      </c>
      <c r="OJW456" s="68" t="s">
        <v>93</v>
      </c>
      <c r="OJX456" s="68" t="s">
        <v>93</v>
      </c>
      <c r="OJY456" s="68" t="s">
        <v>93</v>
      </c>
      <c r="OJZ456" s="68" t="s">
        <v>93</v>
      </c>
      <c r="OKA456" s="68" t="s">
        <v>93</v>
      </c>
      <c r="OKB456" s="68" t="s">
        <v>93</v>
      </c>
      <c r="OKC456" s="68" t="s">
        <v>93</v>
      </c>
      <c r="OKD456" s="68" t="s">
        <v>93</v>
      </c>
      <c r="OKE456" s="68" t="s">
        <v>93</v>
      </c>
      <c r="OKF456" s="68" t="s">
        <v>93</v>
      </c>
      <c r="OKG456" s="68" t="s">
        <v>93</v>
      </c>
      <c r="OKH456" s="68" t="s">
        <v>93</v>
      </c>
      <c r="OKI456" s="68" t="s">
        <v>93</v>
      </c>
      <c r="OKJ456" s="68" t="s">
        <v>93</v>
      </c>
      <c r="OKK456" s="68" t="s">
        <v>93</v>
      </c>
      <c r="OKL456" s="68" t="s">
        <v>93</v>
      </c>
      <c r="OKM456" s="68" t="s">
        <v>93</v>
      </c>
      <c r="OKN456" s="68" t="s">
        <v>93</v>
      </c>
      <c r="OKO456" s="68" t="s">
        <v>93</v>
      </c>
      <c r="OKP456" s="68" t="s">
        <v>93</v>
      </c>
      <c r="OKQ456" s="68" t="s">
        <v>93</v>
      </c>
      <c r="OKR456" s="68" t="s">
        <v>93</v>
      </c>
      <c r="OKS456" s="68" t="s">
        <v>93</v>
      </c>
      <c r="OKT456" s="68" t="s">
        <v>93</v>
      </c>
      <c r="OKU456" s="68" t="s">
        <v>93</v>
      </c>
      <c r="OKV456" s="68" t="s">
        <v>93</v>
      </c>
      <c r="OKW456" s="68" t="s">
        <v>93</v>
      </c>
      <c r="OKX456" s="68" t="s">
        <v>93</v>
      </c>
      <c r="OKY456" s="68" t="s">
        <v>93</v>
      </c>
      <c r="OKZ456" s="68" t="s">
        <v>93</v>
      </c>
      <c r="OLA456" s="68" t="s">
        <v>93</v>
      </c>
      <c r="OLB456" s="68" t="s">
        <v>93</v>
      </c>
      <c r="OLC456" s="68" t="s">
        <v>93</v>
      </c>
      <c r="OLD456" s="68" t="s">
        <v>93</v>
      </c>
      <c r="OLE456" s="68" t="s">
        <v>93</v>
      </c>
      <c r="OLF456" s="68" t="s">
        <v>93</v>
      </c>
      <c r="OLG456" s="68" t="s">
        <v>93</v>
      </c>
      <c r="OLH456" s="68" t="s">
        <v>93</v>
      </c>
      <c r="OLI456" s="68" t="s">
        <v>93</v>
      </c>
      <c r="OLJ456" s="68" t="s">
        <v>93</v>
      </c>
      <c r="OLK456" s="68" t="s">
        <v>93</v>
      </c>
      <c r="OLL456" s="68" t="s">
        <v>93</v>
      </c>
      <c r="OLM456" s="68" t="s">
        <v>93</v>
      </c>
      <c r="OLN456" s="68" t="s">
        <v>93</v>
      </c>
      <c r="OLO456" s="68" t="s">
        <v>93</v>
      </c>
      <c r="OLP456" s="68" t="s">
        <v>93</v>
      </c>
      <c r="OLQ456" s="68" t="s">
        <v>93</v>
      </c>
      <c r="OLR456" s="68" t="s">
        <v>93</v>
      </c>
      <c r="OLS456" s="68" t="s">
        <v>93</v>
      </c>
      <c r="OLT456" s="68" t="s">
        <v>93</v>
      </c>
      <c r="OLU456" s="68" t="s">
        <v>93</v>
      </c>
      <c r="OLV456" s="68" t="s">
        <v>93</v>
      </c>
      <c r="OLW456" s="68" t="s">
        <v>93</v>
      </c>
      <c r="OLX456" s="68" t="s">
        <v>93</v>
      </c>
      <c r="OLY456" s="68" t="s">
        <v>93</v>
      </c>
      <c r="OLZ456" s="68" t="s">
        <v>93</v>
      </c>
      <c r="OMA456" s="68" t="s">
        <v>93</v>
      </c>
      <c r="OMB456" s="68" t="s">
        <v>93</v>
      </c>
      <c r="OMC456" s="68" t="s">
        <v>93</v>
      </c>
      <c r="OMD456" s="68" t="s">
        <v>93</v>
      </c>
      <c r="OME456" s="68" t="s">
        <v>93</v>
      </c>
      <c r="OMF456" s="68" t="s">
        <v>93</v>
      </c>
      <c r="OMG456" s="68" t="s">
        <v>93</v>
      </c>
      <c r="OMH456" s="68" t="s">
        <v>93</v>
      </c>
      <c r="OMI456" s="68" t="s">
        <v>93</v>
      </c>
      <c r="OMJ456" s="68" t="s">
        <v>93</v>
      </c>
      <c r="OMK456" s="68" t="s">
        <v>93</v>
      </c>
      <c r="OML456" s="68" t="s">
        <v>93</v>
      </c>
      <c r="OMM456" s="68" t="s">
        <v>93</v>
      </c>
      <c r="OMN456" s="68" t="s">
        <v>93</v>
      </c>
      <c r="OMO456" s="68" t="s">
        <v>93</v>
      </c>
      <c r="OMP456" s="68" t="s">
        <v>93</v>
      </c>
      <c r="OMQ456" s="68" t="s">
        <v>93</v>
      </c>
      <c r="OMR456" s="68" t="s">
        <v>93</v>
      </c>
      <c r="OMS456" s="68" t="s">
        <v>93</v>
      </c>
      <c r="OMT456" s="68" t="s">
        <v>93</v>
      </c>
      <c r="OMU456" s="68" t="s">
        <v>93</v>
      </c>
      <c r="OMV456" s="68" t="s">
        <v>93</v>
      </c>
      <c r="OMW456" s="68" t="s">
        <v>93</v>
      </c>
      <c r="OMX456" s="68" t="s">
        <v>93</v>
      </c>
      <c r="OMY456" s="68" t="s">
        <v>93</v>
      </c>
      <c r="OMZ456" s="68" t="s">
        <v>93</v>
      </c>
      <c r="ONA456" s="68" t="s">
        <v>93</v>
      </c>
      <c r="ONB456" s="68" t="s">
        <v>93</v>
      </c>
      <c r="ONC456" s="68" t="s">
        <v>93</v>
      </c>
      <c r="OND456" s="68" t="s">
        <v>93</v>
      </c>
      <c r="ONE456" s="68" t="s">
        <v>93</v>
      </c>
      <c r="ONF456" s="68" t="s">
        <v>93</v>
      </c>
      <c r="ONG456" s="68" t="s">
        <v>93</v>
      </c>
      <c r="ONH456" s="68" t="s">
        <v>93</v>
      </c>
      <c r="ONI456" s="68" t="s">
        <v>93</v>
      </c>
      <c r="ONJ456" s="68" t="s">
        <v>93</v>
      </c>
      <c r="ONK456" s="68" t="s">
        <v>93</v>
      </c>
      <c r="ONL456" s="68" t="s">
        <v>93</v>
      </c>
      <c r="ONM456" s="68" t="s">
        <v>93</v>
      </c>
      <c r="ONN456" s="68" t="s">
        <v>93</v>
      </c>
      <c r="ONO456" s="68" t="s">
        <v>93</v>
      </c>
      <c r="ONP456" s="68" t="s">
        <v>93</v>
      </c>
      <c r="ONQ456" s="68" t="s">
        <v>93</v>
      </c>
      <c r="ONR456" s="68" t="s">
        <v>93</v>
      </c>
      <c r="ONS456" s="68" t="s">
        <v>93</v>
      </c>
      <c r="ONT456" s="68" t="s">
        <v>93</v>
      </c>
      <c r="ONU456" s="68" t="s">
        <v>93</v>
      </c>
      <c r="ONV456" s="68" t="s">
        <v>93</v>
      </c>
      <c r="ONW456" s="68" t="s">
        <v>93</v>
      </c>
      <c r="ONX456" s="68" t="s">
        <v>93</v>
      </c>
      <c r="ONY456" s="68" t="s">
        <v>93</v>
      </c>
      <c r="ONZ456" s="68" t="s">
        <v>93</v>
      </c>
      <c r="OOA456" s="68" t="s">
        <v>93</v>
      </c>
      <c r="OOB456" s="68" t="s">
        <v>93</v>
      </c>
      <c r="OOC456" s="68" t="s">
        <v>93</v>
      </c>
      <c r="OOD456" s="68" t="s">
        <v>93</v>
      </c>
      <c r="OOE456" s="68" t="s">
        <v>93</v>
      </c>
      <c r="OOF456" s="68" t="s">
        <v>93</v>
      </c>
      <c r="OOG456" s="68" t="s">
        <v>93</v>
      </c>
      <c r="OOH456" s="68" t="s">
        <v>93</v>
      </c>
      <c r="OOI456" s="68" t="s">
        <v>93</v>
      </c>
      <c r="OOJ456" s="68" t="s">
        <v>93</v>
      </c>
      <c r="OOK456" s="68" t="s">
        <v>93</v>
      </c>
      <c r="OOL456" s="68" t="s">
        <v>93</v>
      </c>
      <c r="OOM456" s="68" t="s">
        <v>93</v>
      </c>
      <c r="OON456" s="68" t="s">
        <v>93</v>
      </c>
      <c r="OOO456" s="68" t="s">
        <v>93</v>
      </c>
      <c r="OOP456" s="68" t="s">
        <v>93</v>
      </c>
      <c r="OOQ456" s="68" t="s">
        <v>93</v>
      </c>
      <c r="OOR456" s="68" t="s">
        <v>93</v>
      </c>
      <c r="OOS456" s="68" t="s">
        <v>93</v>
      </c>
      <c r="OOT456" s="68" t="s">
        <v>93</v>
      </c>
      <c r="OOU456" s="68" t="s">
        <v>93</v>
      </c>
      <c r="OOV456" s="68" t="s">
        <v>93</v>
      </c>
      <c r="OOW456" s="68" t="s">
        <v>93</v>
      </c>
      <c r="OOX456" s="68" t="s">
        <v>93</v>
      </c>
      <c r="OOY456" s="68" t="s">
        <v>93</v>
      </c>
      <c r="OOZ456" s="68" t="s">
        <v>93</v>
      </c>
      <c r="OPA456" s="68" t="s">
        <v>93</v>
      </c>
      <c r="OPB456" s="68" t="s">
        <v>93</v>
      </c>
      <c r="OPC456" s="68" t="s">
        <v>93</v>
      </c>
      <c r="OPD456" s="68" t="s">
        <v>93</v>
      </c>
      <c r="OPE456" s="68" t="s">
        <v>93</v>
      </c>
      <c r="OPF456" s="68" t="s">
        <v>93</v>
      </c>
      <c r="OPG456" s="68" t="s">
        <v>93</v>
      </c>
      <c r="OPH456" s="68" t="s">
        <v>93</v>
      </c>
      <c r="OPI456" s="68" t="s">
        <v>93</v>
      </c>
      <c r="OPJ456" s="68" t="s">
        <v>93</v>
      </c>
      <c r="OPK456" s="68" t="s">
        <v>93</v>
      </c>
      <c r="OPL456" s="68" t="s">
        <v>93</v>
      </c>
      <c r="OPM456" s="68" t="s">
        <v>93</v>
      </c>
      <c r="OPN456" s="68" t="s">
        <v>93</v>
      </c>
      <c r="OPO456" s="68" t="s">
        <v>93</v>
      </c>
      <c r="OPP456" s="68" t="s">
        <v>93</v>
      </c>
      <c r="OPQ456" s="68" t="s">
        <v>93</v>
      </c>
      <c r="OPR456" s="68" t="s">
        <v>93</v>
      </c>
      <c r="OPS456" s="68" t="s">
        <v>93</v>
      </c>
      <c r="OPT456" s="68" t="s">
        <v>93</v>
      </c>
      <c r="OPU456" s="68" t="s">
        <v>93</v>
      </c>
      <c r="OPV456" s="68" t="s">
        <v>93</v>
      </c>
      <c r="OPW456" s="68" t="s">
        <v>93</v>
      </c>
      <c r="OPX456" s="68" t="s">
        <v>93</v>
      </c>
      <c r="OPY456" s="68" t="s">
        <v>93</v>
      </c>
      <c r="OPZ456" s="68" t="s">
        <v>93</v>
      </c>
      <c r="OQA456" s="68" t="s">
        <v>93</v>
      </c>
      <c r="OQB456" s="68" t="s">
        <v>93</v>
      </c>
      <c r="OQC456" s="68" t="s">
        <v>93</v>
      </c>
      <c r="OQD456" s="68" t="s">
        <v>93</v>
      </c>
      <c r="OQE456" s="68" t="s">
        <v>93</v>
      </c>
      <c r="OQF456" s="68" t="s">
        <v>93</v>
      </c>
      <c r="OQG456" s="68" t="s">
        <v>93</v>
      </c>
      <c r="OQH456" s="68" t="s">
        <v>93</v>
      </c>
      <c r="OQI456" s="68" t="s">
        <v>93</v>
      </c>
      <c r="OQJ456" s="68" t="s">
        <v>93</v>
      </c>
      <c r="OQK456" s="68" t="s">
        <v>93</v>
      </c>
      <c r="OQL456" s="68" t="s">
        <v>93</v>
      </c>
      <c r="OQM456" s="68" t="s">
        <v>93</v>
      </c>
      <c r="OQN456" s="68" t="s">
        <v>93</v>
      </c>
      <c r="OQO456" s="68" t="s">
        <v>93</v>
      </c>
      <c r="OQP456" s="68" t="s">
        <v>93</v>
      </c>
      <c r="OQQ456" s="68" t="s">
        <v>93</v>
      </c>
      <c r="OQR456" s="68" t="s">
        <v>93</v>
      </c>
      <c r="OQS456" s="68" t="s">
        <v>93</v>
      </c>
      <c r="OQT456" s="68" t="s">
        <v>93</v>
      </c>
      <c r="OQU456" s="68" t="s">
        <v>93</v>
      </c>
      <c r="OQV456" s="68" t="s">
        <v>93</v>
      </c>
      <c r="OQW456" s="68" t="s">
        <v>93</v>
      </c>
      <c r="OQX456" s="68" t="s">
        <v>93</v>
      </c>
      <c r="OQY456" s="68" t="s">
        <v>93</v>
      </c>
      <c r="OQZ456" s="68" t="s">
        <v>93</v>
      </c>
      <c r="ORA456" s="68" t="s">
        <v>93</v>
      </c>
      <c r="ORB456" s="68" t="s">
        <v>93</v>
      </c>
      <c r="ORC456" s="68" t="s">
        <v>93</v>
      </c>
      <c r="ORD456" s="68" t="s">
        <v>93</v>
      </c>
      <c r="ORE456" s="68" t="s">
        <v>93</v>
      </c>
      <c r="ORF456" s="68" t="s">
        <v>93</v>
      </c>
      <c r="ORG456" s="68" t="s">
        <v>93</v>
      </c>
      <c r="ORH456" s="68" t="s">
        <v>93</v>
      </c>
      <c r="ORI456" s="68" t="s">
        <v>93</v>
      </c>
      <c r="ORJ456" s="68" t="s">
        <v>93</v>
      </c>
      <c r="ORK456" s="68" t="s">
        <v>93</v>
      </c>
      <c r="ORL456" s="68" t="s">
        <v>93</v>
      </c>
      <c r="ORM456" s="68" t="s">
        <v>93</v>
      </c>
      <c r="ORN456" s="68" t="s">
        <v>93</v>
      </c>
      <c r="ORO456" s="68" t="s">
        <v>93</v>
      </c>
      <c r="ORP456" s="68" t="s">
        <v>93</v>
      </c>
      <c r="ORQ456" s="68" t="s">
        <v>93</v>
      </c>
      <c r="ORR456" s="68" t="s">
        <v>93</v>
      </c>
      <c r="ORS456" s="68" t="s">
        <v>93</v>
      </c>
      <c r="ORT456" s="68" t="s">
        <v>93</v>
      </c>
      <c r="ORU456" s="68" t="s">
        <v>93</v>
      </c>
      <c r="ORV456" s="68" t="s">
        <v>93</v>
      </c>
      <c r="ORW456" s="68" t="s">
        <v>93</v>
      </c>
      <c r="ORX456" s="68" t="s">
        <v>93</v>
      </c>
      <c r="ORY456" s="68" t="s">
        <v>93</v>
      </c>
      <c r="ORZ456" s="68" t="s">
        <v>93</v>
      </c>
      <c r="OSA456" s="68" t="s">
        <v>93</v>
      </c>
      <c r="OSB456" s="68" t="s">
        <v>93</v>
      </c>
      <c r="OSC456" s="68" t="s">
        <v>93</v>
      </c>
      <c r="OSD456" s="68" t="s">
        <v>93</v>
      </c>
      <c r="OSE456" s="68" t="s">
        <v>93</v>
      </c>
      <c r="OSF456" s="68" t="s">
        <v>93</v>
      </c>
      <c r="OSG456" s="68" t="s">
        <v>93</v>
      </c>
      <c r="OSH456" s="68" t="s">
        <v>93</v>
      </c>
      <c r="OSI456" s="68" t="s">
        <v>93</v>
      </c>
      <c r="OSJ456" s="68" t="s">
        <v>93</v>
      </c>
      <c r="OSK456" s="68" t="s">
        <v>93</v>
      </c>
      <c r="OSL456" s="68" t="s">
        <v>93</v>
      </c>
      <c r="OSM456" s="68" t="s">
        <v>93</v>
      </c>
      <c r="OSN456" s="68" t="s">
        <v>93</v>
      </c>
      <c r="OSO456" s="68" t="s">
        <v>93</v>
      </c>
      <c r="OSP456" s="68" t="s">
        <v>93</v>
      </c>
      <c r="OSQ456" s="68" t="s">
        <v>93</v>
      </c>
      <c r="OSR456" s="68" t="s">
        <v>93</v>
      </c>
      <c r="OSS456" s="68" t="s">
        <v>93</v>
      </c>
      <c r="OST456" s="68" t="s">
        <v>93</v>
      </c>
      <c r="OSU456" s="68" t="s">
        <v>93</v>
      </c>
      <c r="OSV456" s="68" t="s">
        <v>93</v>
      </c>
      <c r="OSW456" s="68" t="s">
        <v>93</v>
      </c>
      <c r="OSX456" s="68" t="s">
        <v>93</v>
      </c>
      <c r="OSY456" s="68" t="s">
        <v>93</v>
      </c>
      <c r="OSZ456" s="68" t="s">
        <v>93</v>
      </c>
      <c r="OTA456" s="68" t="s">
        <v>93</v>
      </c>
      <c r="OTB456" s="68" t="s">
        <v>93</v>
      </c>
      <c r="OTC456" s="68" t="s">
        <v>93</v>
      </c>
      <c r="OTD456" s="68" t="s">
        <v>93</v>
      </c>
      <c r="OTE456" s="68" t="s">
        <v>93</v>
      </c>
      <c r="OTF456" s="68" t="s">
        <v>93</v>
      </c>
      <c r="OTG456" s="68" t="s">
        <v>93</v>
      </c>
      <c r="OTH456" s="68" t="s">
        <v>93</v>
      </c>
      <c r="OTI456" s="68" t="s">
        <v>93</v>
      </c>
      <c r="OTJ456" s="68" t="s">
        <v>93</v>
      </c>
      <c r="OTK456" s="68" t="s">
        <v>93</v>
      </c>
      <c r="OTL456" s="68" t="s">
        <v>93</v>
      </c>
      <c r="OTM456" s="68" t="s">
        <v>93</v>
      </c>
      <c r="OTN456" s="68" t="s">
        <v>93</v>
      </c>
      <c r="OTO456" s="68" t="s">
        <v>93</v>
      </c>
      <c r="OTP456" s="68" t="s">
        <v>93</v>
      </c>
      <c r="OTQ456" s="68" t="s">
        <v>93</v>
      </c>
      <c r="OTR456" s="68" t="s">
        <v>93</v>
      </c>
      <c r="OTS456" s="68" t="s">
        <v>93</v>
      </c>
      <c r="OTT456" s="68" t="s">
        <v>93</v>
      </c>
      <c r="OTU456" s="68" t="s">
        <v>93</v>
      </c>
      <c r="OTV456" s="68" t="s">
        <v>93</v>
      </c>
      <c r="OTW456" s="68" t="s">
        <v>93</v>
      </c>
      <c r="OTX456" s="68" t="s">
        <v>93</v>
      </c>
      <c r="OTY456" s="68" t="s">
        <v>93</v>
      </c>
      <c r="OTZ456" s="68" t="s">
        <v>93</v>
      </c>
      <c r="OUA456" s="68" t="s">
        <v>93</v>
      </c>
      <c r="OUB456" s="68" t="s">
        <v>93</v>
      </c>
      <c r="OUC456" s="68" t="s">
        <v>93</v>
      </c>
      <c r="OUD456" s="68" t="s">
        <v>93</v>
      </c>
      <c r="OUE456" s="68" t="s">
        <v>93</v>
      </c>
      <c r="OUF456" s="68" t="s">
        <v>93</v>
      </c>
      <c r="OUG456" s="68" t="s">
        <v>93</v>
      </c>
      <c r="OUH456" s="68" t="s">
        <v>93</v>
      </c>
      <c r="OUI456" s="68" t="s">
        <v>93</v>
      </c>
      <c r="OUJ456" s="68" t="s">
        <v>93</v>
      </c>
      <c r="OUK456" s="68" t="s">
        <v>93</v>
      </c>
      <c r="OUL456" s="68" t="s">
        <v>93</v>
      </c>
      <c r="OUM456" s="68" t="s">
        <v>93</v>
      </c>
      <c r="OUN456" s="68" t="s">
        <v>93</v>
      </c>
      <c r="OUO456" s="68" t="s">
        <v>93</v>
      </c>
      <c r="OUP456" s="68" t="s">
        <v>93</v>
      </c>
      <c r="OUQ456" s="68" t="s">
        <v>93</v>
      </c>
      <c r="OUR456" s="68" t="s">
        <v>93</v>
      </c>
      <c r="OUS456" s="68" t="s">
        <v>93</v>
      </c>
      <c r="OUT456" s="68" t="s">
        <v>93</v>
      </c>
      <c r="OUU456" s="68" t="s">
        <v>93</v>
      </c>
      <c r="OUV456" s="68" t="s">
        <v>93</v>
      </c>
      <c r="OUW456" s="68" t="s">
        <v>93</v>
      </c>
      <c r="OUX456" s="68" t="s">
        <v>93</v>
      </c>
      <c r="OUY456" s="68" t="s">
        <v>93</v>
      </c>
      <c r="OUZ456" s="68" t="s">
        <v>93</v>
      </c>
      <c r="OVA456" s="68" t="s">
        <v>93</v>
      </c>
      <c r="OVB456" s="68" t="s">
        <v>93</v>
      </c>
      <c r="OVC456" s="68" t="s">
        <v>93</v>
      </c>
      <c r="OVD456" s="68" t="s">
        <v>93</v>
      </c>
      <c r="OVE456" s="68" t="s">
        <v>93</v>
      </c>
      <c r="OVF456" s="68" t="s">
        <v>93</v>
      </c>
      <c r="OVG456" s="68" t="s">
        <v>93</v>
      </c>
      <c r="OVH456" s="68" t="s">
        <v>93</v>
      </c>
      <c r="OVI456" s="68" t="s">
        <v>93</v>
      </c>
      <c r="OVJ456" s="68" t="s">
        <v>93</v>
      </c>
      <c r="OVK456" s="68" t="s">
        <v>93</v>
      </c>
      <c r="OVL456" s="68" t="s">
        <v>93</v>
      </c>
      <c r="OVM456" s="68" t="s">
        <v>93</v>
      </c>
      <c r="OVN456" s="68" t="s">
        <v>93</v>
      </c>
      <c r="OVO456" s="68" t="s">
        <v>93</v>
      </c>
      <c r="OVP456" s="68" t="s">
        <v>93</v>
      </c>
      <c r="OVQ456" s="68" t="s">
        <v>93</v>
      </c>
      <c r="OVR456" s="68" t="s">
        <v>93</v>
      </c>
      <c r="OVS456" s="68" t="s">
        <v>93</v>
      </c>
      <c r="OVT456" s="68" t="s">
        <v>93</v>
      </c>
      <c r="OVU456" s="68" t="s">
        <v>93</v>
      </c>
      <c r="OVV456" s="68" t="s">
        <v>93</v>
      </c>
      <c r="OVW456" s="68" t="s">
        <v>93</v>
      </c>
      <c r="OVX456" s="68" t="s">
        <v>93</v>
      </c>
      <c r="OVY456" s="68" t="s">
        <v>93</v>
      </c>
      <c r="OVZ456" s="68" t="s">
        <v>93</v>
      </c>
      <c r="OWA456" s="68" t="s">
        <v>93</v>
      </c>
      <c r="OWB456" s="68" t="s">
        <v>93</v>
      </c>
      <c r="OWC456" s="68" t="s">
        <v>93</v>
      </c>
      <c r="OWD456" s="68" t="s">
        <v>93</v>
      </c>
      <c r="OWE456" s="68" t="s">
        <v>93</v>
      </c>
      <c r="OWF456" s="68" t="s">
        <v>93</v>
      </c>
      <c r="OWG456" s="68" t="s">
        <v>93</v>
      </c>
      <c r="OWH456" s="68" t="s">
        <v>93</v>
      </c>
      <c r="OWI456" s="68" t="s">
        <v>93</v>
      </c>
      <c r="OWJ456" s="68" t="s">
        <v>93</v>
      </c>
      <c r="OWK456" s="68" t="s">
        <v>93</v>
      </c>
      <c r="OWL456" s="68" t="s">
        <v>93</v>
      </c>
      <c r="OWM456" s="68" t="s">
        <v>93</v>
      </c>
      <c r="OWN456" s="68" t="s">
        <v>93</v>
      </c>
      <c r="OWO456" s="68" t="s">
        <v>93</v>
      </c>
      <c r="OWP456" s="68" t="s">
        <v>93</v>
      </c>
      <c r="OWQ456" s="68" t="s">
        <v>93</v>
      </c>
      <c r="OWR456" s="68" t="s">
        <v>93</v>
      </c>
      <c r="OWS456" s="68" t="s">
        <v>93</v>
      </c>
      <c r="OWT456" s="68" t="s">
        <v>93</v>
      </c>
      <c r="OWU456" s="68" t="s">
        <v>93</v>
      </c>
      <c r="OWV456" s="68" t="s">
        <v>93</v>
      </c>
      <c r="OWW456" s="68" t="s">
        <v>93</v>
      </c>
      <c r="OWX456" s="68" t="s">
        <v>93</v>
      </c>
      <c r="OWY456" s="68" t="s">
        <v>93</v>
      </c>
      <c r="OWZ456" s="68" t="s">
        <v>93</v>
      </c>
      <c r="OXA456" s="68" t="s">
        <v>93</v>
      </c>
      <c r="OXB456" s="68" t="s">
        <v>93</v>
      </c>
      <c r="OXC456" s="68" t="s">
        <v>93</v>
      </c>
      <c r="OXD456" s="68" t="s">
        <v>93</v>
      </c>
      <c r="OXE456" s="68" t="s">
        <v>93</v>
      </c>
      <c r="OXF456" s="68" t="s">
        <v>93</v>
      </c>
      <c r="OXG456" s="68" t="s">
        <v>93</v>
      </c>
      <c r="OXH456" s="68" t="s">
        <v>93</v>
      </c>
      <c r="OXI456" s="68" t="s">
        <v>93</v>
      </c>
      <c r="OXJ456" s="68" t="s">
        <v>93</v>
      </c>
      <c r="OXK456" s="68" t="s">
        <v>93</v>
      </c>
      <c r="OXL456" s="68" t="s">
        <v>93</v>
      </c>
      <c r="OXM456" s="68" t="s">
        <v>93</v>
      </c>
      <c r="OXN456" s="68" t="s">
        <v>93</v>
      </c>
      <c r="OXO456" s="68" t="s">
        <v>93</v>
      </c>
      <c r="OXP456" s="68" t="s">
        <v>93</v>
      </c>
      <c r="OXQ456" s="68" t="s">
        <v>93</v>
      </c>
      <c r="OXR456" s="68" t="s">
        <v>93</v>
      </c>
      <c r="OXS456" s="68" t="s">
        <v>93</v>
      </c>
      <c r="OXT456" s="68" t="s">
        <v>93</v>
      </c>
      <c r="OXU456" s="68" t="s">
        <v>93</v>
      </c>
      <c r="OXV456" s="68" t="s">
        <v>93</v>
      </c>
      <c r="OXW456" s="68" t="s">
        <v>93</v>
      </c>
      <c r="OXX456" s="68" t="s">
        <v>93</v>
      </c>
      <c r="OXY456" s="68" t="s">
        <v>93</v>
      </c>
      <c r="OXZ456" s="68" t="s">
        <v>93</v>
      </c>
      <c r="OYA456" s="68" t="s">
        <v>93</v>
      </c>
      <c r="OYB456" s="68" t="s">
        <v>93</v>
      </c>
      <c r="OYC456" s="68" t="s">
        <v>93</v>
      </c>
      <c r="OYD456" s="68" t="s">
        <v>93</v>
      </c>
      <c r="OYE456" s="68" t="s">
        <v>93</v>
      </c>
      <c r="OYF456" s="68" t="s">
        <v>93</v>
      </c>
      <c r="OYG456" s="68" t="s">
        <v>93</v>
      </c>
      <c r="OYH456" s="68" t="s">
        <v>93</v>
      </c>
      <c r="OYI456" s="68" t="s">
        <v>93</v>
      </c>
      <c r="OYJ456" s="68" t="s">
        <v>93</v>
      </c>
      <c r="OYK456" s="68" t="s">
        <v>93</v>
      </c>
      <c r="OYL456" s="68" t="s">
        <v>93</v>
      </c>
      <c r="OYM456" s="68" t="s">
        <v>93</v>
      </c>
      <c r="OYN456" s="68" t="s">
        <v>93</v>
      </c>
      <c r="OYO456" s="68" t="s">
        <v>93</v>
      </c>
      <c r="OYP456" s="68" t="s">
        <v>93</v>
      </c>
      <c r="OYQ456" s="68" t="s">
        <v>93</v>
      </c>
      <c r="OYR456" s="68" t="s">
        <v>93</v>
      </c>
      <c r="OYS456" s="68" t="s">
        <v>93</v>
      </c>
      <c r="OYT456" s="68" t="s">
        <v>93</v>
      </c>
      <c r="OYU456" s="68" t="s">
        <v>93</v>
      </c>
      <c r="OYV456" s="68" t="s">
        <v>93</v>
      </c>
      <c r="OYW456" s="68" t="s">
        <v>93</v>
      </c>
      <c r="OYX456" s="68" t="s">
        <v>93</v>
      </c>
      <c r="OYY456" s="68" t="s">
        <v>93</v>
      </c>
      <c r="OYZ456" s="68" t="s">
        <v>93</v>
      </c>
      <c r="OZA456" s="68" t="s">
        <v>93</v>
      </c>
      <c r="OZB456" s="68" t="s">
        <v>93</v>
      </c>
      <c r="OZC456" s="68" t="s">
        <v>93</v>
      </c>
      <c r="OZD456" s="68" t="s">
        <v>93</v>
      </c>
      <c r="OZE456" s="68" t="s">
        <v>93</v>
      </c>
      <c r="OZF456" s="68" t="s">
        <v>93</v>
      </c>
      <c r="OZG456" s="68" t="s">
        <v>93</v>
      </c>
      <c r="OZH456" s="68" t="s">
        <v>93</v>
      </c>
      <c r="OZI456" s="68" t="s">
        <v>93</v>
      </c>
      <c r="OZJ456" s="68" t="s">
        <v>93</v>
      </c>
      <c r="OZK456" s="68" t="s">
        <v>93</v>
      </c>
      <c r="OZL456" s="68" t="s">
        <v>93</v>
      </c>
      <c r="OZM456" s="68" t="s">
        <v>93</v>
      </c>
      <c r="OZN456" s="68" t="s">
        <v>93</v>
      </c>
      <c r="OZO456" s="68" t="s">
        <v>93</v>
      </c>
      <c r="OZP456" s="68" t="s">
        <v>93</v>
      </c>
      <c r="OZQ456" s="68" t="s">
        <v>93</v>
      </c>
      <c r="OZR456" s="68" t="s">
        <v>93</v>
      </c>
      <c r="OZS456" s="68" t="s">
        <v>93</v>
      </c>
      <c r="OZT456" s="68" t="s">
        <v>93</v>
      </c>
      <c r="OZU456" s="68" t="s">
        <v>93</v>
      </c>
      <c r="OZV456" s="68" t="s">
        <v>93</v>
      </c>
      <c r="OZW456" s="68" t="s">
        <v>93</v>
      </c>
      <c r="OZX456" s="68" t="s">
        <v>93</v>
      </c>
      <c r="OZY456" s="68" t="s">
        <v>93</v>
      </c>
      <c r="OZZ456" s="68" t="s">
        <v>93</v>
      </c>
      <c r="PAA456" s="68" t="s">
        <v>93</v>
      </c>
      <c r="PAB456" s="68" t="s">
        <v>93</v>
      </c>
      <c r="PAC456" s="68" t="s">
        <v>93</v>
      </c>
      <c r="PAD456" s="68" t="s">
        <v>93</v>
      </c>
      <c r="PAE456" s="68" t="s">
        <v>93</v>
      </c>
      <c r="PAF456" s="68" t="s">
        <v>93</v>
      </c>
      <c r="PAG456" s="68" t="s">
        <v>93</v>
      </c>
      <c r="PAH456" s="68" t="s">
        <v>93</v>
      </c>
      <c r="PAI456" s="68" t="s">
        <v>93</v>
      </c>
      <c r="PAJ456" s="68" t="s">
        <v>93</v>
      </c>
      <c r="PAK456" s="68" t="s">
        <v>93</v>
      </c>
      <c r="PAL456" s="68" t="s">
        <v>93</v>
      </c>
      <c r="PAM456" s="68" t="s">
        <v>93</v>
      </c>
      <c r="PAN456" s="68" t="s">
        <v>93</v>
      </c>
      <c r="PAO456" s="68" t="s">
        <v>93</v>
      </c>
      <c r="PAP456" s="68" t="s">
        <v>93</v>
      </c>
      <c r="PAQ456" s="68" t="s">
        <v>93</v>
      </c>
      <c r="PAR456" s="68" t="s">
        <v>93</v>
      </c>
      <c r="PAS456" s="68" t="s">
        <v>93</v>
      </c>
      <c r="PAT456" s="68" t="s">
        <v>93</v>
      </c>
      <c r="PAU456" s="68" t="s">
        <v>93</v>
      </c>
      <c r="PAV456" s="68" t="s">
        <v>93</v>
      </c>
      <c r="PAW456" s="68" t="s">
        <v>93</v>
      </c>
      <c r="PAX456" s="68" t="s">
        <v>93</v>
      </c>
      <c r="PAY456" s="68" t="s">
        <v>93</v>
      </c>
      <c r="PAZ456" s="68" t="s">
        <v>93</v>
      </c>
      <c r="PBA456" s="68" t="s">
        <v>93</v>
      </c>
      <c r="PBB456" s="68" t="s">
        <v>93</v>
      </c>
      <c r="PBC456" s="68" t="s">
        <v>93</v>
      </c>
      <c r="PBD456" s="68" t="s">
        <v>93</v>
      </c>
      <c r="PBE456" s="68" t="s">
        <v>93</v>
      </c>
      <c r="PBF456" s="68" t="s">
        <v>93</v>
      </c>
      <c r="PBG456" s="68" t="s">
        <v>93</v>
      </c>
      <c r="PBH456" s="68" t="s">
        <v>93</v>
      </c>
      <c r="PBI456" s="68" t="s">
        <v>93</v>
      </c>
      <c r="PBJ456" s="68" t="s">
        <v>93</v>
      </c>
      <c r="PBK456" s="68" t="s">
        <v>93</v>
      </c>
      <c r="PBL456" s="68" t="s">
        <v>93</v>
      </c>
      <c r="PBM456" s="68" t="s">
        <v>93</v>
      </c>
      <c r="PBN456" s="68" t="s">
        <v>93</v>
      </c>
      <c r="PBO456" s="68" t="s">
        <v>93</v>
      </c>
      <c r="PBP456" s="68" t="s">
        <v>93</v>
      </c>
      <c r="PBQ456" s="68" t="s">
        <v>93</v>
      </c>
      <c r="PBR456" s="68" t="s">
        <v>93</v>
      </c>
      <c r="PBS456" s="68" t="s">
        <v>93</v>
      </c>
      <c r="PBT456" s="68" t="s">
        <v>93</v>
      </c>
      <c r="PBU456" s="68" t="s">
        <v>93</v>
      </c>
      <c r="PBV456" s="68" t="s">
        <v>93</v>
      </c>
      <c r="PBW456" s="68" t="s">
        <v>93</v>
      </c>
      <c r="PBX456" s="68" t="s">
        <v>93</v>
      </c>
      <c r="PBY456" s="68" t="s">
        <v>93</v>
      </c>
      <c r="PBZ456" s="68" t="s">
        <v>93</v>
      </c>
      <c r="PCA456" s="68" t="s">
        <v>93</v>
      </c>
      <c r="PCB456" s="68" t="s">
        <v>93</v>
      </c>
      <c r="PCC456" s="68" t="s">
        <v>93</v>
      </c>
      <c r="PCD456" s="68" t="s">
        <v>93</v>
      </c>
      <c r="PCE456" s="68" t="s">
        <v>93</v>
      </c>
      <c r="PCF456" s="68" t="s">
        <v>93</v>
      </c>
      <c r="PCG456" s="68" t="s">
        <v>93</v>
      </c>
      <c r="PCH456" s="68" t="s">
        <v>93</v>
      </c>
      <c r="PCI456" s="68" t="s">
        <v>93</v>
      </c>
      <c r="PCJ456" s="68" t="s">
        <v>93</v>
      </c>
      <c r="PCK456" s="68" t="s">
        <v>93</v>
      </c>
      <c r="PCL456" s="68" t="s">
        <v>93</v>
      </c>
      <c r="PCM456" s="68" t="s">
        <v>93</v>
      </c>
      <c r="PCN456" s="68" t="s">
        <v>93</v>
      </c>
      <c r="PCO456" s="68" t="s">
        <v>93</v>
      </c>
      <c r="PCP456" s="68" t="s">
        <v>93</v>
      </c>
      <c r="PCQ456" s="68" t="s">
        <v>93</v>
      </c>
      <c r="PCR456" s="68" t="s">
        <v>93</v>
      </c>
      <c r="PCS456" s="68" t="s">
        <v>93</v>
      </c>
      <c r="PCT456" s="68" t="s">
        <v>93</v>
      </c>
      <c r="PCU456" s="68" t="s">
        <v>93</v>
      </c>
      <c r="PCV456" s="68" t="s">
        <v>93</v>
      </c>
      <c r="PCW456" s="68" t="s">
        <v>93</v>
      </c>
      <c r="PCX456" s="68" t="s">
        <v>93</v>
      </c>
      <c r="PCY456" s="68" t="s">
        <v>93</v>
      </c>
      <c r="PCZ456" s="68" t="s">
        <v>93</v>
      </c>
      <c r="PDA456" s="68" t="s">
        <v>93</v>
      </c>
      <c r="PDB456" s="68" t="s">
        <v>93</v>
      </c>
      <c r="PDC456" s="68" t="s">
        <v>93</v>
      </c>
      <c r="PDD456" s="68" t="s">
        <v>93</v>
      </c>
      <c r="PDE456" s="68" t="s">
        <v>93</v>
      </c>
      <c r="PDF456" s="68" t="s">
        <v>93</v>
      </c>
      <c r="PDG456" s="68" t="s">
        <v>93</v>
      </c>
      <c r="PDH456" s="68" t="s">
        <v>93</v>
      </c>
      <c r="PDI456" s="68" t="s">
        <v>93</v>
      </c>
      <c r="PDJ456" s="68" t="s">
        <v>93</v>
      </c>
      <c r="PDK456" s="68" t="s">
        <v>93</v>
      </c>
      <c r="PDL456" s="68" t="s">
        <v>93</v>
      </c>
      <c r="PDM456" s="68" t="s">
        <v>93</v>
      </c>
      <c r="PDN456" s="68" t="s">
        <v>93</v>
      </c>
      <c r="PDO456" s="68" t="s">
        <v>93</v>
      </c>
      <c r="PDP456" s="68" t="s">
        <v>93</v>
      </c>
      <c r="PDQ456" s="68" t="s">
        <v>93</v>
      </c>
      <c r="PDR456" s="68" t="s">
        <v>93</v>
      </c>
      <c r="PDS456" s="68" t="s">
        <v>93</v>
      </c>
      <c r="PDT456" s="68" t="s">
        <v>93</v>
      </c>
      <c r="PDU456" s="68" t="s">
        <v>93</v>
      </c>
      <c r="PDV456" s="68" t="s">
        <v>93</v>
      </c>
      <c r="PDW456" s="68" t="s">
        <v>93</v>
      </c>
      <c r="PDX456" s="68" t="s">
        <v>93</v>
      </c>
      <c r="PDY456" s="68" t="s">
        <v>93</v>
      </c>
      <c r="PDZ456" s="68" t="s">
        <v>93</v>
      </c>
      <c r="PEA456" s="68" t="s">
        <v>93</v>
      </c>
      <c r="PEB456" s="68" t="s">
        <v>93</v>
      </c>
      <c r="PEC456" s="68" t="s">
        <v>93</v>
      </c>
      <c r="PED456" s="68" t="s">
        <v>93</v>
      </c>
      <c r="PEE456" s="68" t="s">
        <v>93</v>
      </c>
      <c r="PEF456" s="68" t="s">
        <v>93</v>
      </c>
      <c r="PEG456" s="68" t="s">
        <v>93</v>
      </c>
      <c r="PEH456" s="68" t="s">
        <v>93</v>
      </c>
      <c r="PEI456" s="68" t="s">
        <v>93</v>
      </c>
      <c r="PEJ456" s="68" t="s">
        <v>93</v>
      </c>
      <c r="PEK456" s="68" t="s">
        <v>93</v>
      </c>
      <c r="PEL456" s="68" t="s">
        <v>93</v>
      </c>
      <c r="PEM456" s="68" t="s">
        <v>93</v>
      </c>
      <c r="PEN456" s="68" t="s">
        <v>93</v>
      </c>
      <c r="PEO456" s="68" t="s">
        <v>93</v>
      </c>
      <c r="PEP456" s="68" t="s">
        <v>93</v>
      </c>
      <c r="PEQ456" s="68" t="s">
        <v>93</v>
      </c>
      <c r="PER456" s="68" t="s">
        <v>93</v>
      </c>
      <c r="PES456" s="68" t="s">
        <v>93</v>
      </c>
      <c r="PET456" s="68" t="s">
        <v>93</v>
      </c>
      <c r="PEU456" s="68" t="s">
        <v>93</v>
      </c>
      <c r="PEV456" s="68" t="s">
        <v>93</v>
      </c>
      <c r="PEW456" s="68" t="s">
        <v>93</v>
      </c>
      <c r="PEX456" s="68" t="s">
        <v>93</v>
      </c>
      <c r="PEY456" s="68" t="s">
        <v>93</v>
      </c>
      <c r="PEZ456" s="68" t="s">
        <v>93</v>
      </c>
      <c r="PFA456" s="68" t="s">
        <v>93</v>
      </c>
      <c r="PFB456" s="68" t="s">
        <v>93</v>
      </c>
      <c r="PFC456" s="68" t="s">
        <v>93</v>
      </c>
      <c r="PFD456" s="68" t="s">
        <v>93</v>
      </c>
      <c r="PFE456" s="68" t="s">
        <v>93</v>
      </c>
      <c r="PFF456" s="68" t="s">
        <v>93</v>
      </c>
      <c r="PFG456" s="68" t="s">
        <v>93</v>
      </c>
      <c r="PFH456" s="68" t="s">
        <v>93</v>
      </c>
      <c r="PFI456" s="68" t="s">
        <v>93</v>
      </c>
      <c r="PFJ456" s="68" t="s">
        <v>93</v>
      </c>
      <c r="PFK456" s="68" t="s">
        <v>93</v>
      </c>
      <c r="PFL456" s="68" t="s">
        <v>93</v>
      </c>
      <c r="PFM456" s="68" t="s">
        <v>93</v>
      </c>
      <c r="PFN456" s="68" t="s">
        <v>93</v>
      </c>
      <c r="PFO456" s="68" t="s">
        <v>93</v>
      </c>
      <c r="PFP456" s="68" t="s">
        <v>93</v>
      </c>
      <c r="PFQ456" s="68" t="s">
        <v>93</v>
      </c>
      <c r="PFR456" s="68" t="s">
        <v>93</v>
      </c>
      <c r="PFS456" s="68" t="s">
        <v>93</v>
      </c>
      <c r="PFT456" s="68" t="s">
        <v>93</v>
      </c>
      <c r="PFU456" s="68" t="s">
        <v>93</v>
      </c>
      <c r="PFV456" s="68" t="s">
        <v>93</v>
      </c>
      <c r="PFW456" s="68" t="s">
        <v>93</v>
      </c>
      <c r="PFX456" s="68" t="s">
        <v>93</v>
      </c>
      <c r="PFY456" s="68" t="s">
        <v>93</v>
      </c>
      <c r="PFZ456" s="68" t="s">
        <v>93</v>
      </c>
      <c r="PGA456" s="68" t="s">
        <v>93</v>
      </c>
      <c r="PGB456" s="68" t="s">
        <v>93</v>
      </c>
      <c r="PGC456" s="68" t="s">
        <v>93</v>
      </c>
      <c r="PGD456" s="68" t="s">
        <v>93</v>
      </c>
      <c r="PGE456" s="68" t="s">
        <v>93</v>
      </c>
      <c r="PGF456" s="68" t="s">
        <v>93</v>
      </c>
      <c r="PGG456" s="68" t="s">
        <v>93</v>
      </c>
      <c r="PGH456" s="68" t="s">
        <v>93</v>
      </c>
      <c r="PGI456" s="68" t="s">
        <v>93</v>
      </c>
      <c r="PGJ456" s="68" t="s">
        <v>93</v>
      </c>
      <c r="PGK456" s="68" t="s">
        <v>93</v>
      </c>
      <c r="PGL456" s="68" t="s">
        <v>93</v>
      </c>
      <c r="PGM456" s="68" t="s">
        <v>93</v>
      </c>
      <c r="PGN456" s="68" t="s">
        <v>93</v>
      </c>
      <c r="PGO456" s="68" t="s">
        <v>93</v>
      </c>
      <c r="PGP456" s="68" t="s">
        <v>93</v>
      </c>
      <c r="PGQ456" s="68" t="s">
        <v>93</v>
      </c>
      <c r="PGR456" s="68" t="s">
        <v>93</v>
      </c>
      <c r="PGS456" s="68" t="s">
        <v>93</v>
      </c>
      <c r="PGT456" s="68" t="s">
        <v>93</v>
      </c>
      <c r="PGU456" s="68" t="s">
        <v>93</v>
      </c>
      <c r="PGV456" s="68" t="s">
        <v>93</v>
      </c>
      <c r="PGW456" s="68" t="s">
        <v>93</v>
      </c>
      <c r="PGX456" s="68" t="s">
        <v>93</v>
      </c>
      <c r="PGY456" s="68" t="s">
        <v>93</v>
      </c>
      <c r="PGZ456" s="68" t="s">
        <v>93</v>
      </c>
      <c r="PHA456" s="68" t="s">
        <v>93</v>
      </c>
      <c r="PHB456" s="68" t="s">
        <v>93</v>
      </c>
      <c r="PHC456" s="68" t="s">
        <v>93</v>
      </c>
      <c r="PHD456" s="68" t="s">
        <v>93</v>
      </c>
      <c r="PHE456" s="68" t="s">
        <v>93</v>
      </c>
      <c r="PHF456" s="68" t="s">
        <v>93</v>
      </c>
      <c r="PHG456" s="68" t="s">
        <v>93</v>
      </c>
      <c r="PHH456" s="68" t="s">
        <v>93</v>
      </c>
      <c r="PHI456" s="68" t="s">
        <v>93</v>
      </c>
      <c r="PHJ456" s="68" t="s">
        <v>93</v>
      </c>
      <c r="PHK456" s="68" t="s">
        <v>93</v>
      </c>
      <c r="PHL456" s="68" t="s">
        <v>93</v>
      </c>
      <c r="PHM456" s="68" t="s">
        <v>93</v>
      </c>
      <c r="PHN456" s="68" t="s">
        <v>93</v>
      </c>
      <c r="PHO456" s="68" t="s">
        <v>93</v>
      </c>
      <c r="PHP456" s="68" t="s">
        <v>93</v>
      </c>
      <c r="PHQ456" s="68" t="s">
        <v>93</v>
      </c>
      <c r="PHR456" s="68" t="s">
        <v>93</v>
      </c>
      <c r="PHS456" s="68" t="s">
        <v>93</v>
      </c>
      <c r="PHT456" s="68" t="s">
        <v>93</v>
      </c>
      <c r="PHU456" s="68" t="s">
        <v>93</v>
      </c>
      <c r="PHV456" s="68" t="s">
        <v>93</v>
      </c>
      <c r="PHW456" s="68" t="s">
        <v>93</v>
      </c>
      <c r="PHX456" s="68" t="s">
        <v>93</v>
      </c>
      <c r="PHY456" s="68" t="s">
        <v>93</v>
      </c>
      <c r="PHZ456" s="68" t="s">
        <v>93</v>
      </c>
      <c r="PIA456" s="68" t="s">
        <v>93</v>
      </c>
      <c r="PIB456" s="68" t="s">
        <v>93</v>
      </c>
      <c r="PIC456" s="68" t="s">
        <v>93</v>
      </c>
      <c r="PID456" s="68" t="s">
        <v>93</v>
      </c>
      <c r="PIE456" s="68" t="s">
        <v>93</v>
      </c>
      <c r="PIF456" s="68" t="s">
        <v>93</v>
      </c>
      <c r="PIG456" s="68" t="s">
        <v>93</v>
      </c>
      <c r="PIH456" s="68" t="s">
        <v>93</v>
      </c>
      <c r="PII456" s="68" t="s">
        <v>93</v>
      </c>
      <c r="PIJ456" s="68" t="s">
        <v>93</v>
      </c>
      <c r="PIK456" s="68" t="s">
        <v>93</v>
      </c>
      <c r="PIL456" s="68" t="s">
        <v>93</v>
      </c>
      <c r="PIM456" s="68" t="s">
        <v>93</v>
      </c>
      <c r="PIN456" s="68" t="s">
        <v>93</v>
      </c>
      <c r="PIO456" s="68" t="s">
        <v>93</v>
      </c>
      <c r="PIP456" s="68" t="s">
        <v>93</v>
      </c>
      <c r="PIQ456" s="68" t="s">
        <v>93</v>
      </c>
      <c r="PIR456" s="68" t="s">
        <v>93</v>
      </c>
      <c r="PIS456" s="68" t="s">
        <v>93</v>
      </c>
      <c r="PIT456" s="68" t="s">
        <v>93</v>
      </c>
      <c r="PIU456" s="68" t="s">
        <v>93</v>
      </c>
      <c r="PIV456" s="68" t="s">
        <v>93</v>
      </c>
      <c r="PIW456" s="68" t="s">
        <v>93</v>
      </c>
      <c r="PIX456" s="68" t="s">
        <v>93</v>
      </c>
      <c r="PIY456" s="68" t="s">
        <v>93</v>
      </c>
      <c r="PIZ456" s="68" t="s">
        <v>93</v>
      </c>
      <c r="PJA456" s="68" t="s">
        <v>93</v>
      </c>
      <c r="PJB456" s="68" t="s">
        <v>93</v>
      </c>
      <c r="PJC456" s="68" t="s">
        <v>93</v>
      </c>
      <c r="PJD456" s="68" t="s">
        <v>93</v>
      </c>
      <c r="PJE456" s="68" t="s">
        <v>93</v>
      </c>
      <c r="PJF456" s="68" t="s">
        <v>93</v>
      </c>
      <c r="PJG456" s="68" t="s">
        <v>93</v>
      </c>
      <c r="PJH456" s="68" t="s">
        <v>93</v>
      </c>
      <c r="PJI456" s="68" t="s">
        <v>93</v>
      </c>
      <c r="PJJ456" s="68" t="s">
        <v>93</v>
      </c>
      <c r="PJK456" s="68" t="s">
        <v>93</v>
      </c>
      <c r="PJL456" s="68" t="s">
        <v>93</v>
      </c>
      <c r="PJM456" s="68" t="s">
        <v>93</v>
      </c>
      <c r="PJN456" s="68" t="s">
        <v>93</v>
      </c>
      <c r="PJO456" s="68" t="s">
        <v>93</v>
      </c>
      <c r="PJP456" s="68" t="s">
        <v>93</v>
      </c>
      <c r="PJQ456" s="68" t="s">
        <v>93</v>
      </c>
      <c r="PJR456" s="68" t="s">
        <v>93</v>
      </c>
      <c r="PJS456" s="68" t="s">
        <v>93</v>
      </c>
      <c r="PJT456" s="68" t="s">
        <v>93</v>
      </c>
      <c r="PJU456" s="68" t="s">
        <v>93</v>
      </c>
      <c r="PJV456" s="68" t="s">
        <v>93</v>
      </c>
      <c r="PJW456" s="68" t="s">
        <v>93</v>
      </c>
      <c r="PJX456" s="68" t="s">
        <v>93</v>
      </c>
      <c r="PJY456" s="68" t="s">
        <v>93</v>
      </c>
      <c r="PJZ456" s="68" t="s">
        <v>93</v>
      </c>
      <c r="PKA456" s="68" t="s">
        <v>93</v>
      </c>
      <c r="PKB456" s="68" t="s">
        <v>93</v>
      </c>
      <c r="PKC456" s="68" t="s">
        <v>93</v>
      </c>
      <c r="PKD456" s="68" t="s">
        <v>93</v>
      </c>
      <c r="PKE456" s="68" t="s">
        <v>93</v>
      </c>
      <c r="PKF456" s="68" t="s">
        <v>93</v>
      </c>
      <c r="PKG456" s="68" t="s">
        <v>93</v>
      </c>
      <c r="PKH456" s="68" t="s">
        <v>93</v>
      </c>
      <c r="PKI456" s="68" t="s">
        <v>93</v>
      </c>
      <c r="PKJ456" s="68" t="s">
        <v>93</v>
      </c>
      <c r="PKK456" s="68" t="s">
        <v>93</v>
      </c>
      <c r="PKL456" s="68" t="s">
        <v>93</v>
      </c>
      <c r="PKM456" s="68" t="s">
        <v>93</v>
      </c>
      <c r="PKN456" s="68" t="s">
        <v>93</v>
      </c>
      <c r="PKO456" s="68" t="s">
        <v>93</v>
      </c>
      <c r="PKP456" s="68" t="s">
        <v>93</v>
      </c>
      <c r="PKQ456" s="68" t="s">
        <v>93</v>
      </c>
      <c r="PKR456" s="68" t="s">
        <v>93</v>
      </c>
      <c r="PKS456" s="68" t="s">
        <v>93</v>
      </c>
      <c r="PKT456" s="68" t="s">
        <v>93</v>
      </c>
      <c r="PKU456" s="68" t="s">
        <v>93</v>
      </c>
      <c r="PKV456" s="68" t="s">
        <v>93</v>
      </c>
      <c r="PKW456" s="68" t="s">
        <v>93</v>
      </c>
      <c r="PKX456" s="68" t="s">
        <v>93</v>
      </c>
      <c r="PKY456" s="68" t="s">
        <v>93</v>
      </c>
      <c r="PKZ456" s="68" t="s">
        <v>93</v>
      </c>
      <c r="PLA456" s="68" t="s">
        <v>93</v>
      </c>
      <c r="PLB456" s="68" t="s">
        <v>93</v>
      </c>
      <c r="PLC456" s="68" t="s">
        <v>93</v>
      </c>
      <c r="PLD456" s="68" t="s">
        <v>93</v>
      </c>
      <c r="PLE456" s="68" t="s">
        <v>93</v>
      </c>
      <c r="PLF456" s="68" t="s">
        <v>93</v>
      </c>
      <c r="PLG456" s="68" t="s">
        <v>93</v>
      </c>
      <c r="PLH456" s="68" t="s">
        <v>93</v>
      </c>
      <c r="PLI456" s="68" t="s">
        <v>93</v>
      </c>
      <c r="PLJ456" s="68" t="s">
        <v>93</v>
      </c>
      <c r="PLK456" s="68" t="s">
        <v>93</v>
      </c>
      <c r="PLL456" s="68" t="s">
        <v>93</v>
      </c>
      <c r="PLM456" s="68" t="s">
        <v>93</v>
      </c>
      <c r="PLN456" s="68" t="s">
        <v>93</v>
      </c>
      <c r="PLO456" s="68" t="s">
        <v>93</v>
      </c>
      <c r="PLP456" s="68" t="s">
        <v>93</v>
      </c>
      <c r="PLQ456" s="68" t="s">
        <v>93</v>
      </c>
      <c r="PLR456" s="68" t="s">
        <v>93</v>
      </c>
      <c r="PLS456" s="68" t="s">
        <v>93</v>
      </c>
      <c r="PLT456" s="68" t="s">
        <v>93</v>
      </c>
      <c r="PLU456" s="68" t="s">
        <v>93</v>
      </c>
      <c r="PLV456" s="68" t="s">
        <v>93</v>
      </c>
      <c r="PLW456" s="68" t="s">
        <v>93</v>
      </c>
      <c r="PLX456" s="68" t="s">
        <v>93</v>
      </c>
      <c r="PLY456" s="68" t="s">
        <v>93</v>
      </c>
      <c r="PLZ456" s="68" t="s">
        <v>93</v>
      </c>
      <c r="PMA456" s="68" t="s">
        <v>93</v>
      </c>
      <c r="PMB456" s="68" t="s">
        <v>93</v>
      </c>
      <c r="PMC456" s="68" t="s">
        <v>93</v>
      </c>
      <c r="PMD456" s="68" t="s">
        <v>93</v>
      </c>
      <c r="PME456" s="68" t="s">
        <v>93</v>
      </c>
      <c r="PMF456" s="68" t="s">
        <v>93</v>
      </c>
      <c r="PMG456" s="68" t="s">
        <v>93</v>
      </c>
      <c r="PMH456" s="68" t="s">
        <v>93</v>
      </c>
      <c r="PMI456" s="68" t="s">
        <v>93</v>
      </c>
      <c r="PMJ456" s="68" t="s">
        <v>93</v>
      </c>
      <c r="PMK456" s="68" t="s">
        <v>93</v>
      </c>
      <c r="PML456" s="68" t="s">
        <v>93</v>
      </c>
      <c r="PMM456" s="68" t="s">
        <v>93</v>
      </c>
      <c r="PMN456" s="68" t="s">
        <v>93</v>
      </c>
      <c r="PMO456" s="68" t="s">
        <v>93</v>
      </c>
      <c r="PMP456" s="68" t="s">
        <v>93</v>
      </c>
      <c r="PMQ456" s="68" t="s">
        <v>93</v>
      </c>
      <c r="PMR456" s="68" t="s">
        <v>93</v>
      </c>
      <c r="PMS456" s="68" t="s">
        <v>93</v>
      </c>
      <c r="PMT456" s="68" t="s">
        <v>93</v>
      </c>
      <c r="PMU456" s="68" t="s">
        <v>93</v>
      </c>
      <c r="PMV456" s="68" t="s">
        <v>93</v>
      </c>
      <c r="PMW456" s="68" t="s">
        <v>93</v>
      </c>
      <c r="PMX456" s="68" t="s">
        <v>93</v>
      </c>
      <c r="PMY456" s="68" t="s">
        <v>93</v>
      </c>
      <c r="PMZ456" s="68" t="s">
        <v>93</v>
      </c>
      <c r="PNA456" s="68" t="s">
        <v>93</v>
      </c>
      <c r="PNB456" s="68" t="s">
        <v>93</v>
      </c>
      <c r="PNC456" s="68" t="s">
        <v>93</v>
      </c>
      <c r="PND456" s="68" t="s">
        <v>93</v>
      </c>
      <c r="PNE456" s="68" t="s">
        <v>93</v>
      </c>
      <c r="PNF456" s="68" t="s">
        <v>93</v>
      </c>
      <c r="PNG456" s="68" t="s">
        <v>93</v>
      </c>
      <c r="PNH456" s="68" t="s">
        <v>93</v>
      </c>
      <c r="PNI456" s="68" t="s">
        <v>93</v>
      </c>
      <c r="PNJ456" s="68" t="s">
        <v>93</v>
      </c>
      <c r="PNK456" s="68" t="s">
        <v>93</v>
      </c>
      <c r="PNL456" s="68" t="s">
        <v>93</v>
      </c>
      <c r="PNM456" s="68" t="s">
        <v>93</v>
      </c>
      <c r="PNN456" s="68" t="s">
        <v>93</v>
      </c>
      <c r="PNO456" s="68" t="s">
        <v>93</v>
      </c>
      <c r="PNP456" s="68" t="s">
        <v>93</v>
      </c>
      <c r="PNQ456" s="68" t="s">
        <v>93</v>
      </c>
      <c r="PNR456" s="68" t="s">
        <v>93</v>
      </c>
      <c r="PNS456" s="68" t="s">
        <v>93</v>
      </c>
      <c r="PNT456" s="68" t="s">
        <v>93</v>
      </c>
      <c r="PNU456" s="68" t="s">
        <v>93</v>
      </c>
      <c r="PNV456" s="68" t="s">
        <v>93</v>
      </c>
      <c r="PNW456" s="68" t="s">
        <v>93</v>
      </c>
      <c r="PNX456" s="68" t="s">
        <v>93</v>
      </c>
      <c r="PNY456" s="68" t="s">
        <v>93</v>
      </c>
      <c r="PNZ456" s="68" t="s">
        <v>93</v>
      </c>
      <c r="POA456" s="68" t="s">
        <v>93</v>
      </c>
      <c r="POB456" s="68" t="s">
        <v>93</v>
      </c>
      <c r="POC456" s="68" t="s">
        <v>93</v>
      </c>
      <c r="POD456" s="68" t="s">
        <v>93</v>
      </c>
      <c r="POE456" s="68" t="s">
        <v>93</v>
      </c>
      <c r="POF456" s="68" t="s">
        <v>93</v>
      </c>
      <c r="POG456" s="68" t="s">
        <v>93</v>
      </c>
      <c r="POH456" s="68" t="s">
        <v>93</v>
      </c>
      <c r="POI456" s="68" t="s">
        <v>93</v>
      </c>
      <c r="POJ456" s="68" t="s">
        <v>93</v>
      </c>
      <c r="POK456" s="68" t="s">
        <v>93</v>
      </c>
      <c r="POL456" s="68" t="s">
        <v>93</v>
      </c>
      <c r="POM456" s="68" t="s">
        <v>93</v>
      </c>
      <c r="PON456" s="68" t="s">
        <v>93</v>
      </c>
      <c r="POO456" s="68" t="s">
        <v>93</v>
      </c>
      <c r="POP456" s="68" t="s">
        <v>93</v>
      </c>
      <c r="POQ456" s="68" t="s">
        <v>93</v>
      </c>
      <c r="POR456" s="68" t="s">
        <v>93</v>
      </c>
      <c r="POS456" s="68" t="s">
        <v>93</v>
      </c>
      <c r="POT456" s="68" t="s">
        <v>93</v>
      </c>
      <c r="POU456" s="68" t="s">
        <v>93</v>
      </c>
      <c r="POV456" s="68" t="s">
        <v>93</v>
      </c>
      <c r="POW456" s="68" t="s">
        <v>93</v>
      </c>
      <c r="POX456" s="68" t="s">
        <v>93</v>
      </c>
      <c r="POY456" s="68" t="s">
        <v>93</v>
      </c>
      <c r="POZ456" s="68" t="s">
        <v>93</v>
      </c>
      <c r="PPA456" s="68" t="s">
        <v>93</v>
      </c>
      <c r="PPB456" s="68" t="s">
        <v>93</v>
      </c>
      <c r="PPC456" s="68" t="s">
        <v>93</v>
      </c>
      <c r="PPD456" s="68" t="s">
        <v>93</v>
      </c>
      <c r="PPE456" s="68" t="s">
        <v>93</v>
      </c>
      <c r="PPF456" s="68" t="s">
        <v>93</v>
      </c>
      <c r="PPG456" s="68" t="s">
        <v>93</v>
      </c>
      <c r="PPH456" s="68" t="s">
        <v>93</v>
      </c>
      <c r="PPI456" s="68" t="s">
        <v>93</v>
      </c>
      <c r="PPJ456" s="68" t="s">
        <v>93</v>
      </c>
      <c r="PPK456" s="68" t="s">
        <v>93</v>
      </c>
      <c r="PPL456" s="68" t="s">
        <v>93</v>
      </c>
      <c r="PPM456" s="68" t="s">
        <v>93</v>
      </c>
      <c r="PPN456" s="68" t="s">
        <v>93</v>
      </c>
      <c r="PPO456" s="68" t="s">
        <v>93</v>
      </c>
      <c r="PPP456" s="68" t="s">
        <v>93</v>
      </c>
      <c r="PPQ456" s="68" t="s">
        <v>93</v>
      </c>
      <c r="PPR456" s="68" t="s">
        <v>93</v>
      </c>
      <c r="PPS456" s="68" t="s">
        <v>93</v>
      </c>
      <c r="PPT456" s="68" t="s">
        <v>93</v>
      </c>
      <c r="PPU456" s="68" t="s">
        <v>93</v>
      </c>
      <c r="PPV456" s="68" t="s">
        <v>93</v>
      </c>
      <c r="PPW456" s="68" t="s">
        <v>93</v>
      </c>
      <c r="PPX456" s="68" t="s">
        <v>93</v>
      </c>
      <c r="PPY456" s="68" t="s">
        <v>93</v>
      </c>
      <c r="PPZ456" s="68" t="s">
        <v>93</v>
      </c>
      <c r="PQA456" s="68" t="s">
        <v>93</v>
      </c>
      <c r="PQB456" s="68" t="s">
        <v>93</v>
      </c>
      <c r="PQC456" s="68" t="s">
        <v>93</v>
      </c>
      <c r="PQD456" s="68" t="s">
        <v>93</v>
      </c>
      <c r="PQE456" s="68" t="s">
        <v>93</v>
      </c>
      <c r="PQF456" s="68" t="s">
        <v>93</v>
      </c>
      <c r="PQG456" s="68" t="s">
        <v>93</v>
      </c>
      <c r="PQH456" s="68" t="s">
        <v>93</v>
      </c>
      <c r="PQI456" s="68" t="s">
        <v>93</v>
      </c>
      <c r="PQJ456" s="68" t="s">
        <v>93</v>
      </c>
      <c r="PQK456" s="68" t="s">
        <v>93</v>
      </c>
      <c r="PQL456" s="68" t="s">
        <v>93</v>
      </c>
      <c r="PQM456" s="68" t="s">
        <v>93</v>
      </c>
      <c r="PQN456" s="68" t="s">
        <v>93</v>
      </c>
      <c r="PQO456" s="68" t="s">
        <v>93</v>
      </c>
      <c r="PQP456" s="68" t="s">
        <v>93</v>
      </c>
      <c r="PQQ456" s="68" t="s">
        <v>93</v>
      </c>
      <c r="PQR456" s="68" t="s">
        <v>93</v>
      </c>
      <c r="PQS456" s="68" t="s">
        <v>93</v>
      </c>
      <c r="PQT456" s="68" t="s">
        <v>93</v>
      </c>
      <c r="PQU456" s="68" t="s">
        <v>93</v>
      </c>
      <c r="PQV456" s="68" t="s">
        <v>93</v>
      </c>
      <c r="PQW456" s="68" t="s">
        <v>93</v>
      </c>
      <c r="PQX456" s="68" t="s">
        <v>93</v>
      </c>
      <c r="PQY456" s="68" t="s">
        <v>93</v>
      </c>
      <c r="PQZ456" s="68" t="s">
        <v>93</v>
      </c>
      <c r="PRA456" s="68" t="s">
        <v>93</v>
      </c>
      <c r="PRB456" s="68" t="s">
        <v>93</v>
      </c>
      <c r="PRC456" s="68" t="s">
        <v>93</v>
      </c>
      <c r="PRD456" s="68" t="s">
        <v>93</v>
      </c>
      <c r="PRE456" s="68" t="s">
        <v>93</v>
      </c>
      <c r="PRF456" s="68" t="s">
        <v>93</v>
      </c>
      <c r="PRG456" s="68" t="s">
        <v>93</v>
      </c>
      <c r="PRH456" s="68" t="s">
        <v>93</v>
      </c>
      <c r="PRI456" s="68" t="s">
        <v>93</v>
      </c>
      <c r="PRJ456" s="68" t="s">
        <v>93</v>
      </c>
      <c r="PRK456" s="68" t="s">
        <v>93</v>
      </c>
      <c r="PRL456" s="68" t="s">
        <v>93</v>
      </c>
      <c r="PRM456" s="68" t="s">
        <v>93</v>
      </c>
      <c r="PRN456" s="68" t="s">
        <v>93</v>
      </c>
      <c r="PRO456" s="68" t="s">
        <v>93</v>
      </c>
      <c r="PRP456" s="68" t="s">
        <v>93</v>
      </c>
      <c r="PRQ456" s="68" t="s">
        <v>93</v>
      </c>
      <c r="PRR456" s="68" t="s">
        <v>93</v>
      </c>
      <c r="PRS456" s="68" t="s">
        <v>93</v>
      </c>
      <c r="PRT456" s="68" t="s">
        <v>93</v>
      </c>
      <c r="PRU456" s="68" t="s">
        <v>93</v>
      </c>
      <c r="PRV456" s="68" t="s">
        <v>93</v>
      </c>
      <c r="PRW456" s="68" t="s">
        <v>93</v>
      </c>
      <c r="PRX456" s="68" t="s">
        <v>93</v>
      </c>
      <c r="PRY456" s="68" t="s">
        <v>93</v>
      </c>
      <c r="PRZ456" s="68" t="s">
        <v>93</v>
      </c>
      <c r="PSA456" s="68" t="s">
        <v>93</v>
      </c>
      <c r="PSB456" s="68" t="s">
        <v>93</v>
      </c>
      <c r="PSC456" s="68" t="s">
        <v>93</v>
      </c>
      <c r="PSD456" s="68" t="s">
        <v>93</v>
      </c>
      <c r="PSE456" s="68" t="s">
        <v>93</v>
      </c>
      <c r="PSF456" s="68" t="s">
        <v>93</v>
      </c>
      <c r="PSG456" s="68" t="s">
        <v>93</v>
      </c>
      <c r="PSH456" s="68" t="s">
        <v>93</v>
      </c>
      <c r="PSI456" s="68" t="s">
        <v>93</v>
      </c>
      <c r="PSJ456" s="68" t="s">
        <v>93</v>
      </c>
      <c r="PSK456" s="68" t="s">
        <v>93</v>
      </c>
      <c r="PSL456" s="68" t="s">
        <v>93</v>
      </c>
      <c r="PSM456" s="68" t="s">
        <v>93</v>
      </c>
      <c r="PSN456" s="68" t="s">
        <v>93</v>
      </c>
      <c r="PSO456" s="68" t="s">
        <v>93</v>
      </c>
      <c r="PSP456" s="68" t="s">
        <v>93</v>
      </c>
      <c r="PSQ456" s="68" t="s">
        <v>93</v>
      </c>
      <c r="PSR456" s="68" t="s">
        <v>93</v>
      </c>
      <c r="PSS456" s="68" t="s">
        <v>93</v>
      </c>
      <c r="PST456" s="68" t="s">
        <v>93</v>
      </c>
      <c r="PSU456" s="68" t="s">
        <v>93</v>
      </c>
      <c r="PSV456" s="68" t="s">
        <v>93</v>
      </c>
      <c r="PSW456" s="68" t="s">
        <v>93</v>
      </c>
      <c r="PSX456" s="68" t="s">
        <v>93</v>
      </c>
      <c r="PSY456" s="68" t="s">
        <v>93</v>
      </c>
      <c r="PSZ456" s="68" t="s">
        <v>93</v>
      </c>
      <c r="PTA456" s="68" t="s">
        <v>93</v>
      </c>
      <c r="PTB456" s="68" t="s">
        <v>93</v>
      </c>
      <c r="PTC456" s="68" t="s">
        <v>93</v>
      </c>
      <c r="PTD456" s="68" t="s">
        <v>93</v>
      </c>
      <c r="PTE456" s="68" t="s">
        <v>93</v>
      </c>
      <c r="PTF456" s="68" t="s">
        <v>93</v>
      </c>
      <c r="PTG456" s="68" t="s">
        <v>93</v>
      </c>
      <c r="PTH456" s="68" t="s">
        <v>93</v>
      </c>
      <c r="PTI456" s="68" t="s">
        <v>93</v>
      </c>
      <c r="PTJ456" s="68" t="s">
        <v>93</v>
      </c>
      <c r="PTK456" s="68" t="s">
        <v>93</v>
      </c>
      <c r="PTL456" s="68" t="s">
        <v>93</v>
      </c>
      <c r="PTM456" s="68" t="s">
        <v>93</v>
      </c>
      <c r="PTN456" s="68" t="s">
        <v>93</v>
      </c>
      <c r="PTO456" s="68" t="s">
        <v>93</v>
      </c>
      <c r="PTP456" s="68" t="s">
        <v>93</v>
      </c>
      <c r="PTQ456" s="68" t="s">
        <v>93</v>
      </c>
      <c r="PTR456" s="68" t="s">
        <v>93</v>
      </c>
      <c r="PTS456" s="68" t="s">
        <v>93</v>
      </c>
      <c r="PTT456" s="68" t="s">
        <v>93</v>
      </c>
      <c r="PTU456" s="68" t="s">
        <v>93</v>
      </c>
      <c r="PTV456" s="68" t="s">
        <v>93</v>
      </c>
      <c r="PTW456" s="68" t="s">
        <v>93</v>
      </c>
      <c r="PTX456" s="68" t="s">
        <v>93</v>
      </c>
      <c r="PTY456" s="68" t="s">
        <v>93</v>
      </c>
      <c r="PTZ456" s="68" t="s">
        <v>93</v>
      </c>
      <c r="PUA456" s="68" t="s">
        <v>93</v>
      </c>
      <c r="PUB456" s="68" t="s">
        <v>93</v>
      </c>
      <c r="PUC456" s="68" t="s">
        <v>93</v>
      </c>
      <c r="PUD456" s="68" t="s">
        <v>93</v>
      </c>
      <c r="PUE456" s="68" t="s">
        <v>93</v>
      </c>
      <c r="PUF456" s="68" t="s">
        <v>93</v>
      </c>
      <c r="PUG456" s="68" t="s">
        <v>93</v>
      </c>
      <c r="PUH456" s="68" t="s">
        <v>93</v>
      </c>
      <c r="PUI456" s="68" t="s">
        <v>93</v>
      </c>
      <c r="PUJ456" s="68" t="s">
        <v>93</v>
      </c>
      <c r="PUK456" s="68" t="s">
        <v>93</v>
      </c>
      <c r="PUL456" s="68" t="s">
        <v>93</v>
      </c>
      <c r="PUM456" s="68" t="s">
        <v>93</v>
      </c>
      <c r="PUN456" s="68" t="s">
        <v>93</v>
      </c>
      <c r="PUO456" s="68" t="s">
        <v>93</v>
      </c>
      <c r="PUP456" s="68" t="s">
        <v>93</v>
      </c>
      <c r="PUQ456" s="68" t="s">
        <v>93</v>
      </c>
      <c r="PUR456" s="68" t="s">
        <v>93</v>
      </c>
      <c r="PUS456" s="68" t="s">
        <v>93</v>
      </c>
      <c r="PUT456" s="68" t="s">
        <v>93</v>
      </c>
      <c r="PUU456" s="68" t="s">
        <v>93</v>
      </c>
      <c r="PUV456" s="68" t="s">
        <v>93</v>
      </c>
      <c r="PUW456" s="68" t="s">
        <v>93</v>
      </c>
      <c r="PUX456" s="68" t="s">
        <v>93</v>
      </c>
      <c r="PUY456" s="68" t="s">
        <v>93</v>
      </c>
      <c r="PUZ456" s="68" t="s">
        <v>93</v>
      </c>
      <c r="PVA456" s="68" t="s">
        <v>93</v>
      </c>
      <c r="PVB456" s="68" t="s">
        <v>93</v>
      </c>
      <c r="PVC456" s="68" t="s">
        <v>93</v>
      </c>
      <c r="PVD456" s="68" t="s">
        <v>93</v>
      </c>
      <c r="PVE456" s="68" t="s">
        <v>93</v>
      </c>
      <c r="PVF456" s="68" t="s">
        <v>93</v>
      </c>
      <c r="PVG456" s="68" t="s">
        <v>93</v>
      </c>
      <c r="PVH456" s="68" t="s">
        <v>93</v>
      </c>
      <c r="PVI456" s="68" t="s">
        <v>93</v>
      </c>
      <c r="PVJ456" s="68" t="s">
        <v>93</v>
      </c>
      <c r="PVK456" s="68" t="s">
        <v>93</v>
      </c>
      <c r="PVL456" s="68" t="s">
        <v>93</v>
      </c>
      <c r="PVM456" s="68" t="s">
        <v>93</v>
      </c>
      <c r="PVN456" s="68" t="s">
        <v>93</v>
      </c>
      <c r="PVO456" s="68" t="s">
        <v>93</v>
      </c>
      <c r="PVP456" s="68" t="s">
        <v>93</v>
      </c>
      <c r="PVQ456" s="68" t="s">
        <v>93</v>
      </c>
      <c r="PVR456" s="68" t="s">
        <v>93</v>
      </c>
      <c r="PVS456" s="68" t="s">
        <v>93</v>
      </c>
      <c r="PVT456" s="68" t="s">
        <v>93</v>
      </c>
      <c r="PVU456" s="68" t="s">
        <v>93</v>
      </c>
      <c r="PVV456" s="68" t="s">
        <v>93</v>
      </c>
      <c r="PVW456" s="68" t="s">
        <v>93</v>
      </c>
      <c r="PVX456" s="68" t="s">
        <v>93</v>
      </c>
      <c r="PVY456" s="68" t="s">
        <v>93</v>
      </c>
      <c r="PVZ456" s="68" t="s">
        <v>93</v>
      </c>
      <c r="PWA456" s="68" t="s">
        <v>93</v>
      </c>
      <c r="PWB456" s="68" t="s">
        <v>93</v>
      </c>
      <c r="PWC456" s="68" t="s">
        <v>93</v>
      </c>
      <c r="PWD456" s="68" t="s">
        <v>93</v>
      </c>
      <c r="PWE456" s="68" t="s">
        <v>93</v>
      </c>
      <c r="PWF456" s="68" t="s">
        <v>93</v>
      </c>
      <c r="PWG456" s="68" t="s">
        <v>93</v>
      </c>
      <c r="PWH456" s="68" t="s">
        <v>93</v>
      </c>
      <c r="PWI456" s="68" t="s">
        <v>93</v>
      </c>
      <c r="PWJ456" s="68" t="s">
        <v>93</v>
      </c>
      <c r="PWK456" s="68" t="s">
        <v>93</v>
      </c>
      <c r="PWL456" s="68" t="s">
        <v>93</v>
      </c>
      <c r="PWM456" s="68" t="s">
        <v>93</v>
      </c>
      <c r="PWN456" s="68" t="s">
        <v>93</v>
      </c>
      <c r="PWO456" s="68" t="s">
        <v>93</v>
      </c>
      <c r="PWP456" s="68" t="s">
        <v>93</v>
      </c>
      <c r="PWQ456" s="68" t="s">
        <v>93</v>
      </c>
      <c r="PWR456" s="68" t="s">
        <v>93</v>
      </c>
      <c r="PWS456" s="68" t="s">
        <v>93</v>
      </c>
      <c r="PWT456" s="68" t="s">
        <v>93</v>
      </c>
      <c r="PWU456" s="68" t="s">
        <v>93</v>
      </c>
      <c r="PWV456" s="68" t="s">
        <v>93</v>
      </c>
      <c r="PWW456" s="68" t="s">
        <v>93</v>
      </c>
      <c r="PWX456" s="68" t="s">
        <v>93</v>
      </c>
      <c r="PWY456" s="68" t="s">
        <v>93</v>
      </c>
      <c r="PWZ456" s="68" t="s">
        <v>93</v>
      </c>
      <c r="PXA456" s="68" t="s">
        <v>93</v>
      </c>
      <c r="PXB456" s="68" t="s">
        <v>93</v>
      </c>
      <c r="PXC456" s="68" t="s">
        <v>93</v>
      </c>
      <c r="PXD456" s="68" t="s">
        <v>93</v>
      </c>
      <c r="PXE456" s="68" t="s">
        <v>93</v>
      </c>
      <c r="PXF456" s="68" t="s">
        <v>93</v>
      </c>
      <c r="PXG456" s="68" t="s">
        <v>93</v>
      </c>
      <c r="PXH456" s="68" t="s">
        <v>93</v>
      </c>
      <c r="PXI456" s="68" t="s">
        <v>93</v>
      </c>
      <c r="PXJ456" s="68" t="s">
        <v>93</v>
      </c>
      <c r="PXK456" s="68" t="s">
        <v>93</v>
      </c>
      <c r="PXL456" s="68" t="s">
        <v>93</v>
      </c>
      <c r="PXM456" s="68" t="s">
        <v>93</v>
      </c>
      <c r="PXN456" s="68" t="s">
        <v>93</v>
      </c>
      <c r="PXO456" s="68" t="s">
        <v>93</v>
      </c>
      <c r="PXP456" s="68" t="s">
        <v>93</v>
      </c>
      <c r="PXQ456" s="68" t="s">
        <v>93</v>
      </c>
      <c r="PXR456" s="68" t="s">
        <v>93</v>
      </c>
      <c r="PXS456" s="68" t="s">
        <v>93</v>
      </c>
      <c r="PXT456" s="68" t="s">
        <v>93</v>
      </c>
      <c r="PXU456" s="68" t="s">
        <v>93</v>
      </c>
      <c r="PXV456" s="68" t="s">
        <v>93</v>
      </c>
      <c r="PXW456" s="68" t="s">
        <v>93</v>
      </c>
      <c r="PXX456" s="68" t="s">
        <v>93</v>
      </c>
      <c r="PXY456" s="68" t="s">
        <v>93</v>
      </c>
      <c r="PXZ456" s="68" t="s">
        <v>93</v>
      </c>
      <c r="PYA456" s="68" t="s">
        <v>93</v>
      </c>
      <c r="PYB456" s="68" t="s">
        <v>93</v>
      </c>
      <c r="PYC456" s="68" t="s">
        <v>93</v>
      </c>
      <c r="PYD456" s="68" t="s">
        <v>93</v>
      </c>
      <c r="PYE456" s="68" t="s">
        <v>93</v>
      </c>
      <c r="PYF456" s="68" t="s">
        <v>93</v>
      </c>
      <c r="PYG456" s="68" t="s">
        <v>93</v>
      </c>
      <c r="PYH456" s="68" t="s">
        <v>93</v>
      </c>
      <c r="PYI456" s="68" t="s">
        <v>93</v>
      </c>
      <c r="PYJ456" s="68" t="s">
        <v>93</v>
      </c>
      <c r="PYK456" s="68" t="s">
        <v>93</v>
      </c>
      <c r="PYL456" s="68" t="s">
        <v>93</v>
      </c>
      <c r="PYM456" s="68" t="s">
        <v>93</v>
      </c>
      <c r="PYN456" s="68" t="s">
        <v>93</v>
      </c>
      <c r="PYO456" s="68" t="s">
        <v>93</v>
      </c>
      <c r="PYP456" s="68" t="s">
        <v>93</v>
      </c>
      <c r="PYQ456" s="68" t="s">
        <v>93</v>
      </c>
      <c r="PYR456" s="68" t="s">
        <v>93</v>
      </c>
      <c r="PYS456" s="68" t="s">
        <v>93</v>
      </c>
      <c r="PYT456" s="68" t="s">
        <v>93</v>
      </c>
      <c r="PYU456" s="68" t="s">
        <v>93</v>
      </c>
      <c r="PYV456" s="68" t="s">
        <v>93</v>
      </c>
      <c r="PYW456" s="68" t="s">
        <v>93</v>
      </c>
      <c r="PYX456" s="68" t="s">
        <v>93</v>
      </c>
      <c r="PYY456" s="68" t="s">
        <v>93</v>
      </c>
      <c r="PYZ456" s="68" t="s">
        <v>93</v>
      </c>
      <c r="PZA456" s="68" t="s">
        <v>93</v>
      </c>
      <c r="PZB456" s="68" t="s">
        <v>93</v>
      </c>
      <c r="PZC456" s="68" t="s">
        <v>93</v>
      </c>
      <c r="PZD456" s="68" t="s">
        <v>93</v>
      </c>
      <c r="PZE456" s="68" t="s">
        <v>93</v>
      </c>
      <c r="PZF456" s="68" t="s">
        <v>93</v>
      </c>
      <c r="PZG456" s="68" t="s">
        <v>93</v>
      </c>
      <c r="PZH456" s="68" t="s">
        <v>93</v>
      </c>
      <c r="PZI456" s="68" t="s">
        <v>93</v>
      </c>
      <c r="PZJ456" s="68" t="s">
        <v>93</v>
      </c>
      <c r="PZK456" s="68" t="s">
        <v>93</v>
      </c>
      <c r="PZL456" s="68" t="s">
        <v>93</v>
      </c>
      <c r="PZM456" s="68" t="s">
        <v>93</v>
      </c>
      <c r="PZN456" s="68" t="s">
        <v>93</v>
      </c>
      <c r="PZO456" s="68" t="s">
        <v>93</v>
      </c>
      <c r="PZP456" s="68" t="s">
        <v>93</v>
      </c>
      <c r="PZQ456" s="68" t="s">
        <v>93</v>
      </c>
      <c r="PZR456" s="68" t="s">
        <v>93</v>
      </c>
      <c r="PZS456" s="68" t="s">
        <v>93</v>
      </c>
      <c r="PZT456" s="68" t="s">
        <v>93</v>
      </c>
      <c r="PZU456" s="68" t="s">
        <v>93</v>
      </c>
      <c r="PZV456" s="68" t="s">
        <v>93</v>
      </c>
      <c r="PZW456" s="68" t="s">
        <v>93</v>
      </c>
      <c r="PZX456" s="68" t="s">
        <v>93</v>
      </c>
      <c r="PZY456" s="68" t="s">
        <v>93</v>
      </c>
      <c r="PZZ456" s="68" t="s">
        <v>93</v>
      </c>
      <c r="QAA456" s="68" t="s">
        <v>93</v>
      </c>
      <c r="QAB456" s="68" t="s">
        <v>93</v>
      </c>
      <c r="QAC456" s="68" t="s">
        <v>93</v>
      </c>
      <c r="QAD456" s="68" t="s">
        <v>93</v>
      </c>
      <c r="QAE456" s="68" t="s">
        <v>93</v>
      </c>
      <c r="QAF456" s="68" t="s">
        <v>93</v>
      </c>
      <c r="QAG456" s="68" t="s">
        <v>93</v>
      </c>
      <c r="QAH456" s="68" t="s">
        <v>93</v>
      </c>
      <c r="QAI456" s="68" t="s">
        <v>93</v>
      </c>
      <c r="QAJ456" s="68" t="s">
        <v>93</v>
      </c>
      <c r="QAK456" s="68" t="s">
        <v>93</v>
      </c>
      <c r="QAL456" s="68" t="s">
        <v>93</v>
      </c>
      <c r="QAM456" s="68" t="s">
        <v>93</v>
      </c>
      <c r="QAN456" s="68" t="s">
        <v>93</v>
      </c>
      <c r="QAO456" s="68" t="s">
        <v>93</v>
      </c>
      <c r="QAP456" s="68" t="s">
        <v>93</v>
      </c>
      <c r="QAQ456" s="68" t="s">
        <v>93</v>
      </c>
      <c r="QAR456" s="68" t="s">
        <v>93</v>
      </c>
      <c r="QAS456" s="68" t="s">
        <v>93</v>
      </c>
      <c r="QAT456" s="68" t="s">
        <v>93</v>
      </c>
      <c r="QAU456" s="68" t="s">
        <v>93</v>
      </c>
      <c r="QAV456" s="68" t="s">
        <v>93</v>
      </c>
      <c r="QAW456" s="68" t="s">
        <v>93</v>
      </c>
      <c r="QAX456" s="68" t="s">
        <v>93</v>
      </c>
      <c r="QAY456" s="68" t="s">
        <v>93</v>
      </c>
      <c r="QAZ456" s="68" t="s">
        <v>93</v>
      </c>
      <c r="QBA456" s="68" t="s">
        <v>93</v>
      </c>
      <c r="QBB456" s="68" t="s">
        <v>93</v>
      </c>
      <c r="QBC456" s="68" t="s">
        <v>93</v>
      </c>
      <c r="QBD456" s="68" t="s">
        <v>93</v>
      </c>
      <c r="QBE456" s="68" t="s">
        <v>93</v>
      </c>
      <c r="QBF456" s="68" t="s">
        <v>93</v>
      </c>
      <c r="QBG456" s="68" t="s">
        <v>93</v>
      </c>
      <c r="QBH456" s="68" t="s">
        <v>93</v>
      </c>
      <c r="QBI456" s="68" t="s">
        <v>93</v>
      </c>
      <c r="QBJ456" s="68" t="s">
        <v>93</v>
      </c>
      <c r="QBK456" s="68" t="s">
        <v>93</v>
      </c>
      <c r="QBL456" s="68" t="s">
        <v>93</v>
      </c>
      <c r="QBM456" s="68" t="s">
        <v>93</v>
      </c>
      <c r="QBN456" s="68" t="s">
        <v>93</v>
      </c>
      <c r="QBO456" s="68" t="s">
        <v>93</v>
      </c>
      <c r="QBP456" s="68" t="s">
        <v>93</v>
      </c>
      <c r="QBQ456" s="68" t="s">
        <v>93</v>
      </c>
      <c r="QBR456" s="68" t="s">
        <v>93</v>
      </c>
      <c r="QBS456" s="68" t="s">
        <v>93</v>
      </c>
      <c r="QBT456" s="68" t="s">
        <v>93</v>
      </c>
      <c r="QBU456" s="68" t="s">
        <v>93</v>
      </c>
      <c r="QBV456" s="68" t="s">
        <v>93</v>
      </c>
      <c r="QBW456" s="68" t="s">
        <v>93</v>
      </c>
      <c r="QBX456" s="68" t="s">
        <v>93</v>
      </c>
      <c r="QBY456" s="68" t="s">
        <v>93</v>
      </c>
      <c r="QBZ456" s="68" t="s">
        <v>93</v>
      </c>
      <c r="QCA456" s="68" t="s">
        <v>93</v>
      </c>
      <c r="QCB456" s="68" t="s">
        <v>93</v>
      </c>
      <c r="QCC456" s="68" t="s">
        <v>93</v>
      </c>
      <c r="QCD456" s="68" t="s">
        <v>93</v>
      </c>
      <c r="QCE456" s="68" t="s">
        <v>93</v>
      </c>
      <c r="QCF456" s="68" t="s">
        <v>93</v>
      </c>
      <c r="QCG456" s="68" t="s">
        <v>93</v>
      </c>
      <c r="QCH456" s="68" t="s">
        <v>93</v>
      </c>
      <c r="QCI456" s="68" t="s">
        <v>93</v>
      </c>
      <c r="QCJ456" s="68" t="s">
        <v>93</v>
      </c>
      <c r="QCK456" s="68" t="s">
        <v>93</v>
      </c>
      <c r="QCL456" s="68" t="s">
        <v>93</v>
      </c>
      <c r="QCM456" s="68" t="s">
        <v>93</v>
      </c>
      <c r="QCN456" s="68" t="s">
        <v>93</v>
      </c>
      <c r="QCO456" s="68" t="s">
        <v>93</v>
      </c>
      <c r="QCP456" s="68" t="s">
        <v>93</v>
      </c>
      <c r="QCQ456" s="68" t="s">
        <v>93</v>
      </c>
      <c r="QCR456" s="68" t="s">
        <v>93</v>
      </c>
      <c r="QCS456" s="68" t="s">
        <v>93</v>
      </c>
      <c r="QCT456" s="68" t="s">
        <v>93</v>
      </c>
      <c r="QCU456" s="68" t="s">
        <v>93</v>
      </c>
      <c r="QCV456" s="68" t="s">
        <v>93</v>
      </c>
      <c r="QCW456" s="68" t="s">
        <v>93</v>
      </c>
      <c r="QCX456" s="68" t="s">
        <v>93</v>
      </c>
      <c r="QCY456" s="68" t="s">
        <v>93</v>
      </c>
      <c r="QCZ456" s="68" t="s">
        <v>93</v>
      </c>
      <c r="QDA456" s="68" t="s">
        <v>93</v>
      </c>
      <c r="QDB456" s="68" t="s">
        <v>93</v>
      </c>
      <c r="QDC456" s="68" t="s">
        <v>93</v>
      </c>
      <c r="QDD456" s="68" t="s">
        <v>93</v>
      </c>
      <c r="QDE456" s="68" t="s">
        <v>93</v>
      </c>
      <c r="QDF456" s="68" t="s">
        <v>93</v>
      </c>
      <c r="QDG456" s="68" t="s">
        <v>93</v>
      </c>
      <c r="QDH456" s="68" t="s">
        <v>93</v>
      </c>
      <c r="QDI456" s="68" t="s">
        <v>93</v>
      </c>
      <c r="QDJ456" s="68" t="s">
        <v>93</v>
      </c>
      <c r="QDK456" s="68" t="s">
        <v>93</v>
      </c>
      <c r="QDL456" s="68" t="s">
        <v>93</v>
      </c>
      <c r="QDM456" s="68" t="s">
        <v>93</v>
      </c>
      <c r="QDN456" s="68" t="s">
        <v>93</v>
      </c>
      <c r="QDO456" s="68" t="s">
        <v>93</v>
      </c>
      <c r="QDP456" s="68" t="s">
        <v>93</v>
      </c>
      <c r="QDQ456" s="68" t="s">
        <v>93</v>
      </c>
      <c r="QDR456" s="68" t="s">
        <v>93</v>
      </c>
      <c r="QDS456" s="68" t="s">
        <v>93</v>
      </c>
      <c r="QDT456" s="68" t="s">
        <v>93</v>
      </c>
      <c r="QDU456" s="68" t="s">
        <v>93</v>
      </c>
      <c r="QDV456" s="68" t="s">
        <v>93</v>
      </c>
      <c r="QDW456" s="68" t="s">
        <v>93</v>
      </c>
      <c r="QDX456" s="68" t="s">
        <v>93</v>
      </c>
      <c r="QDY456" s="68" t="s">
        <v>93</v>
      </c>
      <c r="QDZ456" s="68" t="s">
        <v>93</v>
      </c>
      <c r="QEA456" s="68" t="s">
        <v>93</v>
      </c>
      <c r="QEB456" s="68" t="s">
        <v>93</v>
      </c>
      <c r="QEC456" s="68" t="s">
        <v>93</v>
      </c>
      <c r="QED456" s="68" t="s">
        <v>93</v>
      </c>
      <c r="QEE456" s="68" t="s">
        <v>93</v>
      </c>
      <c r="QEF456" s="68" t="s">
        <v>93</v>
      </c>
      <c r="QEG456" s="68" t="s">
        <v>93</v>
      </c>
      <c r="QEH456" s="68" t="s">
        <v>93</v>
      </c>
      <c r="QEI456" s="68" t="s">
        <v>93</v>
      </c>
      <c r="QEJ456" s="68" t="s">
        <v>93</v>
      </c>
      <c r="QEK456" s="68" t="s">
        <v>93</v>
      </c>
      <c r="QEL456" s="68" t="s">
        <v>93</v>
      </c>
      <c r="QEM456" s="68" t="s">
        <v>93</v>
      </c>
      <c r="QEN456" s="68" t="s">
        <v>93</v>
      </c>
      <c r="QEO456" s="68" t="s">
        <v>93</v>
      </c>
      <c r="QEP456" s="68" t="s">
        <v>93</v>
      </c>
      <c r="QEQ456" s="68" t="s">
        <v>93</v>
      </c>
      <c r="QER456" s="68" t="s">
        <v>93</v>
      </c>
      <c r="QES456" s="68" t="s">
        <v>93</v>
      </c>
      <c r="QET456" s="68" t="s">
        <v>93</v>
      </c>
      <c r="QEU456" s="68" t="s">
        <v>93</v>
      </c>
      <c r="QEV456" s="68" t="s">
        <v>93</v>
      </c>
      <c r="QEW456" s="68" t="s">
        <v>93</v>
      </c>
      <c r="QEX456" s="68" t="s">
        <v>93</v>
      </c>
      <c r="QEY456" s="68" t="s">
        <v>93</v>
      </c>
      <c r="QEZ456" s="68" t="s">
        <v>93</v>
      </c>
      <c r="QFA456" s="68" t="s">
        <v>93</v>
      </c>
      <c r="QFB456" s="68" t="s">
        <v>93</v>
      </c>
      <c r="QFC456" s="68" t="s">
        <v>93</v>
      </c>
      <c r="QFD456" s="68" t="s">
        <v>93</v>
      </c>
      <c r="QFE456" s="68" t="s">
        <v>93</v>
      </c>
      <c r="QFF456" s="68" t="s">
        <v>93</v>
      </c>
      <c r="QFG456" s="68" t="s">
        <v>93</v>
      </c>
      <c r="QFH456" s="68" t="s">
        <v>93</v>
      </c>
      <c r="QFI456" s="68" t="s">
        <v>93</v>
      </c>
      <c r="QFJ456" s="68" t="s">
        <v>93</v>
      </c>
      <c r="QFK456" s="68" t="s">
        <v>93</v>
      </c>
      <c r="QFL456" s="68" t="s">
        <v>93</v>
      </c>
      <c r="QFM456" s="68" t="s">
        <v>93</v>
      </c>
      <c r="QFN456" s="68" t="s">
        <v>93</v>
      </c>
      <c r="QFO456" s="68" t="s">
        <v>93</v>
      </c>
      <c r="QFP456" s="68" t="s">
        <v>93</v>
      </c>
      <c r="QFQ456" s="68" t="s">
        <v>93</v>
      </c>
      <c r="QFR456" s="68" t="s">
        <v>93</v>
      </c>
      <c r="QFS456" s="68" t="s">
        <v>93</v>
      </c>
      <c r="QFT456" s="68" t="s">
        <v>93</v>
      </c>
      <c r="QFU456" s="68" t="s">
        <v>93</v>
      </c>
      <c r="QFV456" s="68" t="s">
        <v>93</v>
      </c>
      <c r="QFW456" s="68" t="s">
        <v>93</v>
      </c>
      <c r="QFX456" s="68" t="s">
        <v>93</v>
      </c>
      <c r="QFY456" s="68" t="s">
        <v>93</v>
      </c>
      <c r="QFZ456" s="68" t="s">
        <v>93</v>
      </c>
      <c r="QGA456" s="68" t="s">
        <v>93</v>
      </c>
      <c r="QGB456" s="68" t="s">
        <v>93</v>
      </c>
      <c r="QGC456" s="68" t="s">
        <v>93</v>
      </c>
      <c r="QGD456" s="68" t="s">
        <v>93</v>
      </c>
      <c r="QGE456" s="68" t="s">
        <v>93</v>
      </c>
      <c r="QGF456" s="68" t="s">
        <v>93</v>
      </c>
      <c r="QGG456" s="68" t="s">
        <v>93</v>
      </c>
      <c r="QGH456" s="68" t="s">
        <v>93</v>
      </c>
      <c r="QGI456" s="68" t="s">
        <v>93</v>
      </c>
      <c r="QGJ456" s="68" t="s">
        <v>93</v>
      </c>
      <c r="QGK456" s="68" t="s">
        <v>93</v>
      </c>
      <c r="QGL456" s="68" t="s">
        <v>93</v>
      </c>
      <c r="QGM456" s="68" t="s">
        <v>93</v>
      </c>
      <c r="QGN456" s="68" t="s">
        <v>93</v>
      </c>
      <c r="QGO456" s="68" t="s">
        <v>93</v>
      </c>
      <c r="QGP456" s="68" t="s">
        <v>93</v>
      </c>
      <c r="QGQ456" s="68" t="s">
        <v>93</v>
      </c>
      <c r="QGR456" s="68" t="s">
        <v>93</v>
      </c>
      <c r="QGS456" s="68" t="s">
        <v>93</v>
      </c>
      <c r="QGT456" s="68" t="s">
        <v>93</v>
      </c>
      <c r="QGU456" s="68" t="s">
        <v>93</v>
      </c>
      <c r="QGV456" s="68" t="s">
        <v>93</v>
      </c>
      <c r="QGW456" s="68" t="s">
        <v>93</v>
      </c>
      <c r="QGX456" s="68" t="s">
        <v>93</v>
      </c>
      <c r="QGY456" s="68" t="s">
        <v>93</v>
      </c>
      <c r="QGZ456" s="68" t="s">
        <v>93</v>
      </c>
      <c r="QHA456" s="68" t="s">
        <v>93</v>
      </c>
      <c r="QHB456" s="68" t="s">
        <v>93</v>
      </c>
      <c r="QHC456" s="68" t="s">
        <v>93</v>
      </c>
      <c r="QHD456" s="68" t="s">
        <v>93</v>
      </c>
      <c r="QHE456" s="68" t="s">
        <v>93</v>
      </c>
      <c r="QHF456" s="68" t="s">
        <v>93</v>
      </c>
      <c r="QHG456" s="68" t="s">
        <v>93</v>
      </c>
      <c r="QHH456" s="68" t="s">
        <v>93</v>
      </c>
      <c r="QHI456" s="68" t="s">
        <v>93</v>
      </c>
      <c r="QHJ456" s="68" t="s">
        <v>93</v>
      </c>
      <c r="QHK456" s="68" t="s">
        <v>93</v>
      </c>
      <c r="QHL456" s="68" t="s">
        <v>93</v>
      </c>
      <c r="QHM456" s="68" t="s">
        <v>93</v>
      </c>
      <c r="QHN456" s="68" t="s">
        <v>93</v>
      </c>
      <c r="QHO456" s="68" t="s">
        <v>93</v>
      </c>
      <c r="QHP456" s="68" t="s">
        <v>93</v>
      </c>
      <c r="QHQ456" s="68" t="s">
        <v>93</v>
      </c>
      <c r="QHR456" s="68" t="s">
        <v>93</v>
      </c>
      <c r="QHS456" s="68" t="s">
        <v>93</v>
      </c>
      <c r="QHT456" s="68" t="s">
        <v>93</v>
      </c>
      <c r="QHU456" s="68" t="s">
        <v>93</v>
      </c>
      <c r="QHV456" s="68" t="s">
        <v>93</v>
      </c>
      <c r="QHW456" s="68" t="s">
        <v>93</v>
      </c>
      <c r="QHX456" s="68" t="s">
        <v>93</v>
      </c>
      <c r="QHY456" s="68" t="s">
        <v>93</v>
      </c>
      <c r="QHZ456" s="68" t="s">
        <v>93</v>
      </c>
      <c r="QIA456" s="68" t="s">
        <v>93</v>
      </c>
      <c r="QIB456" s="68" t="s">
        <v>93</v>
      </c>
      <c r="QIC456" s="68" t="s">
        <v>93</v>
      </c>
      <c r="QID456" s="68" t="s">
        <v>93</v>
      </c>
      <c r="QIE456" s="68" t="s">
        <v>93</v>
      </c>
      <c r="QIF456" s="68" t="s">
        <v>93</v>
      </c>
      <c r="QIG456" s="68" t="s">
        <v>93</v>
      </c>
      <c r="QIH456" s="68" t="s">
        <v>93</v>
      </c>
      <c r="QII456" s="68" t="s">
        <v>93</v>
      </c>
      <c r="QIJ456" s="68" t="s">
        <v>93</v>
      </c>
      <c r="QIK456" s="68" t="s">
        <v>93</v>
      </c>
      <c r="QIL456" s="68" t="s">
        <v>93</v>
      </c>
      <c r="QIM456" s="68" t="s">
        <v>93</v>
      </c>
      <c r="QIN456" s="68" t="s">
        <v>93</v>
      </c>
      <c r="QIO456" s="68" t="s">
        <v>93</v>
      </c>
      <c r="QIP456" s="68" t="s">
        <v>93</v>
      </c>
      <c r="QIQ456" s="68" t="s">
        <v>93</v>
      </c>
      <c r="QIR456" s="68" t="s">
        <v>93</v>
      </c>
      <c r="QIS456" s="68" t="s">
        <v>93</v>
      </c>
      <c r="QIT456" s="68" t="s">
        <v>93</v>
      </c>
      <c r="QIU456" s="68" t="s">
        <v>93</v>
      </c>
      <c r="QIV456" s="68" t="s">
        <v>93</v>
      </c>
      <c r="QIW456" s="68" t="s">
        <v>93</v>
      </c>
      <c r="QIX456" s="68" t="s">
        <v>93</v>
      </c>
      <c r="QIY456" s="68" t="s">
        <v>93</v>
      </c>
      <c r="QIZ456" s="68" t="s">
        <v>93</v>
      </c>
      <c r="QJA456" s="68" t="s">
        <v>93</v>
      </c>
      <c r="QJB456" s="68" t="s">
        <v>93</v>
      </c>
      <c r="QJC456" s="68" t="s">
        <v>93</v>
      </c>
      <c r="QJD456" s="68" t="s">
        <v>93</v>
      </c>
      <c r="QJE456" s="68" t="s">
        <v>93</v>
      </c>
      <c r="QJF456" s="68" t="s">
        <v>93</v>
      </c>
      <c r="QJG456" s="68" t="s">
        <v>93</v>
      </c>
      <c r="QJH456" s="68" t="s">
        <v>93</v>
      </c>
      <c r="QJI456" s="68" t="s">
        <v>93</v>
      </c>
      <c r="QJJ456" s="68" t="s">
        <v>93</v>
      </c>
      <c r="QJK456" s="68" t="s">
        <v>93</v>
      </c>
      <c r="QJL456" s="68" t="s">
        <v>93</v>
      </c>
      <c r="QJM456" s="68" t="s">
        <v>93</v>
      </c>
      <c r="QJN456" s="68" t="s">
        <v>93</v>
      </c>
      <c r="QJO456" s="68" t="s">
        <v>93</v>
      </c>
      <c r="QJP456" s="68" t="s">
        <v>93</v>
      </c>
      <c r="QJQ456" s="68" t="s">
        <v>93</v>
      </c>
      <c r="QJR456" s="68" t="s">
        <v>93</v>
      </c>
      <c r="QJS456" s="68" t="s">
        <v>93</v>
      </c>
      <c r="QJT456" s="68" t="s">
        <v>93</v>
      </c>
      <c r="QJU456" s="68" t="s">
        <v>93</v>
      </c>
      <c r="QJV456" s="68" t="s">
        <v>93</v>
      </c>
      <c r="QJW456" s="68" t="s">
        <v>93</v>
      </c>
      <c r="QJX456" s="68" t="s">
        <v>93</v>
      </c>
      <c r="QJY456" s="68" t="s">
        <v>93</v>
      </c>
      <c r="QJZ456" s="68" t="s">
        <v>93</v>
      </c>
      <c r="QKA456" s="68" t="s">
        <v>93</v>
      </c>
      <c r="QKB456" s="68" t="s">
        <v>93</v>
      </c>
      <c r="QKC456" s="68" t="s">
        <v>93</v>
      </c>
      <c r="QKD456" s="68" t="s">
        <v>93</v>
      </c>
      <c r="QKE456" s="68" t="s">
        <v>93</v>
      </c>
      <c r="QKF456" s="68" t="s">
        <v>93</v>
      </c>
      <c r="QKG456" s="68" t="s">
        <v>93</v>
      </c>
      <c r="QKH456" s="68" t="s">
        <v>93</v>
      </c>
      <c r="QKI456" s="68" t="s">
        <v>93</v>
      </c>
      <c r="QKJ456" s="68" t="s">
        <v>93</v>
      </c>
      <c r="QKK456" s="68" t="s">
        <v>93</v>
      </c>
      <c r="QKL456" s="68" t="s">
        <v>93</v>
      </c>
      <c r="QKM456" s="68" t="s">
        <v>93</v>
      </c>
      <c r="QKN456" s="68" t="s">
        <v>93</v>
      </c>
      <c r="QKO456" s="68" t="s">
        <v>93</v>
      </c>
      <c r="QKP456" s="68" t="s">
        <v>93</v>
      </c>
      <c r="QKQ456" s="68" t="s">
        <v>93</v>
      </c>
      <c r="QKR456" s="68" t="s">
        <v>93</v>
      </c>
      <c r="QKS456" s="68" t="s">
        <v>93</v>
      </c>
      <c r="QKT456" s="68" t="s">
        <v>93</v>
      </c>
      <c r="QKU456" s="68" t="s">
        <v>93</v>
      </c>
      <c r="QKV456" s="68" t="s">
        <v>93</v>
      </c>
      <c r="QKW456" s="68" t="s">
        <v>93</v>
      </c>
      <c r="QKX456" s="68" t="s">
        <v>93</v>
      </c>
      <c r="QKY456" s="68" t="s">
        <v>93</v>
      </c>
      <c r="QKZ456" s="68" t="s">
        <v>93</v>
      </c>
      <c r="QLA456" s="68" t="s">
        <v>93</v>
      </c>
      <c r="QLB456" s="68" t="s">
        <v>93</v>
      </c>
      <c r="QLC456" s="68" t="s">
        <v>93</v>
      </c>
      <c r="QLD456" s="68" t="s">
        <v>93</v>
      </c>
      <c r="QLE456" s="68" t="s">
        <v>93</v>
      </c>
      <c r="QLF456" s="68" t="s">
        <v>93</v>
      </c>
      <c r="QLG456" s="68" t="s">
        <v>93</v>
      </c>
      <c r="QLH456" s="68" t="s">
        <v>93</v>
      </c>
      <c r="QLI456" s="68" t="s">
        <v>93</v>
      </c>
      <c r="QLJ456" s="68" t="s">
        <v>93</v>
      </c>
      <c r="QLK456" s="68" t="s">
        <v>93</v>
      </c>
      <c r="QLL456" s="68" t="s">
        <v>93</v>
      </c>
      <c r="QLM456" s="68" t="s">
        <v>93</v>
      </c>
      <c r="QLN456" s="68" t="s">
        <v>93</v>
      </c>
      <c r="QLO456" s="68" t="s">
        <v>93</v>
      </c>
      <c r="QLP456" s="68" t="s">
        <v>93</v>
      </c>
      <c r="QLQ456" s="68" t="s">
        <v>93</v>
      </c>
      <c r="QLR456" s="68" t="s">
        <v>93</v>
      </c>
      <c r="QLS456" s="68" t="s">
        <v>93</v>
      </c>
      <c r="QLT456" s="68" t="s">
        <v>93</v>
      </c>
      <c r="QLU456" s="68" t="s">
        <v>93</v>
      </c>
      <c r="QLV456" s="68" t="s">
        <v>93</v>
      </c>
      <c r="QLW456" s="68" t="s">
        <v>93</v>
      </c>
      <c r="QLX456" s="68" t="s">
        <v>93</v>
      </c>
      <c r="QLY456" s="68" t="s">
        <v>93</v>
      </c>
      <c r="QLZ456" s="68" t="s">
        <v>93</v>
      </c>
      <c r="QMA456" s="68" t="s">
        <v>93</v>
      </c>
      <c r="QMB456" s="68" t="s">
        <v>93</v>
      </c>
      <c r="QMC456" s="68" t="s">
        <v>93</v>
      </c>
      <c r="QMD456" s="68" t="s">
        <v>93</v>
      </c>
      <c r="QME456" s="68" t="s">
        <v>93</v>
      </c>
      <c r="QMF456" s="68" t="s">
        <v>93</v>
      </c>
      <c r="QMG456" s="68" t="s">
        <v>93</v>
      </c>
      <c r="QMH456" s="68" t="s">
        <v>93</v>
      </c>
      <c r="QMI456" s="68" t="s">
        <v>93</v>
      </c>
      <c r="QMJ456" s="68" t="s">
        <v>93</v>
      </c>
      <c r="QMK456" s="68" t="s">
        <v>93</v>
      </c>
      <c r="QML456" s="68" t="s">
        <v>93</v>
      </c>
      <c r="QMM456" s="68" t="s">
        <v>93</v>
      </c>
      <c r="QMN456" s="68" t="s">
        <v>93</v>
      </c>
      <c r="QMO456" s="68" t="s">
        <v>93</v>
      </c>
      <c r="QMP456" s="68" t="s">
        <v>93</v>
      </c>
      <c r="QMQ456" s="68" t="s">
        <v>93</v>
      </c>
      <c r="QMR456" s="68" t="s">
        <v>93</v>
      </c>
      <c r="QMS456" s="68" t="s">
        <v>93</v>
      </c>
      <c r="QMT456" s="68" t="s">
        <v>93</v>
      </c>
      <c r="QMU456" s="68" t="s">
        <v>93</v>
      </c>
      <c r="QMV456" s="68" t="s">
        <v>93</v>
      </c>
      <c r="QMW456" s="68" t="s">
        <v>93</v>
      </c>
      <c r="QMX456" s="68" t="s">
        <v>93</v>
      </c>
      <c r="QMY456" s="68" t="s">
        <v>93</v>
      </c>
      <c r="QMZ456" s="68" t="s">
        <v>93</v>
      </c>
      <c r="QNA456" s="68" t="s">
        <v>93</v>
      </c>
      <c r="QNB456" s="68" t="s">
        <v>93</v>
      </c>
      <c r="QNC456" s="68" t="s">
        <v>93</v>
      </c>
      <c r="QND456" s="68" t="s">
        <v>93</v>
      </c>
      <c r="QNE456" s="68" t="s">
        <v>93</v>
      </c>
      <c r="QNF456" s="68" t="s">
        <v>93</v>
      </c>
      <c r="QNG456" s="68" t="s">
        <v>93</v>
      </c>
      <c r="QNH456" s="68" t="s">
        <v>93</v>
      </c>
      <c r="QNI456" s="68" t="s">
        <v>93</v>
      </c>
      <c r="QNJ456" s="68" t="s">
        <v>93</v>
      </c>
      <c r="QNK456" s="68" t="s">
        <v>93</v>
      </c>
      <c r="QNL456" s="68" t="s">
        <v>93</v>
      </c>
      <c r="QNM456" s="68" t="s">
        <v>93</v>
      </c>
      <c r="QNN456" s="68" t="s">
        <v>93</v>
      </c>
      <c r="QNO456" s="68" t="s">
        <v>93</v>
      </c>
      <c r="QNP456" s="68" t="s">
        <v>93</v>
      </c>
      <c r="QNQ456" s="68" t="s">
        <v>93</v>
      </c>
      <c r="QNR456" s="68" t="s">
        <v>93</v>
      </c>
      <c r="QNS456" s="68" t="s">
        <v>93</v>
      </c>
      <c r="QNT456" s="68" t="s">
        <v>93</v>
      </c>
      <c r="QNU456" s="68" t="s">
        <v>93</v>
      </c>
      <c r="QNV456" s="68" t="s">
        <v>93</v>
      </c>
      <c r="QNW456" s="68" t="s">
        <v>93</v>
      </c>
      <c r="QNX456" s="68" t="s">
        <v>93</v>
      </c>
      <c r="QNY456" s="68" t="s">
        <v>93</v>
      </c>
      <c r="QNZ456" s="68" t="s">
        <v>93</v>
      </c>
      <c r="QOA456" s="68" t="s">
        <v>93</v>
      </c>
      <c r="QOB456" s="68" t="s">
        <v>93</v>
      </c>
      <c r="QOC456" s="68" t="s">
        <v>93</v>
      </c>
      <c r="QOD456" s="68" t="s">
        <v>93</v>
      </c>
      <c r="QOE456" s="68" t="s">
        <v>93</v>
      </c>
      <c r="QOF456" s="68" t="s">
        <v>93</v>
      </c>
      <c r="QOG456" s="68" t="s">
        <v>93</v>
      </c>
      <c r="QOH456" s="68" t="s">
        <v>93</v>
      </c>
      <c r="QOI456" s="68" t="s">
        <v>93</v>
      </c>
      <c r="QOJ456" s="68" t="s">
        <v>93</v>
      </c>
      <c r="QOK456" s="68" t="s">
        <v>93</v>
      </c>
      <c r="QOL456" s="68" t="s">
        <v>93</v>
      </c>
      <c r="QOM456" s="68" t="s">
        <v>93</v>
      </c>
      <c r="QON456" s="68" t="s">
        <v>93</v>
      </c>
      <c r="QOO456" s="68" t="s">
        <v>93</v>
      </c>
      <c r="QOP456" s="68" t="s">
        <v>93</v>
      </c>
      <c r="QOQ456" s="68" t="s">
        <v>93</v>
      </c>
      <c r="QOR456" s="68" t="s">
        <v>93</v>
      </c>
      <c r="QOS456" s="68" t="s">
        <v>93</v>
      </c>
      <c r="QOT456" s="68" t="s">
        <v>93</v>
      </c>
      <c r="QOU456" s="68" t="s">
        <v>93</v>
      </c>
      <c r="QOV456" s="68" t="s">
        <v>93</v>
      </c>
      <c r="QOW456" s="68" t="s">
        <v>93</v>
      </c>
      <c r="QOX456" s="68" t="s">
        <v>93</v>
      </c>
      <c r="QOY456" s="68" t="s">
        <v>93</v>
      </c>
      <c r="QOZ456" s="68" t="s">
        <v>93</v>
      </c>
      <c r="QPA456" s="68" t="s">
        <v>93</v>
      </c>
      <c r="QPB456" s="68" t="s">
        <v>93</v>
      </c>
      <c r="QPC456" s="68" t="s">
        <v>93</v>
      </c>
      <c r="QPD456" s="68" t="s">
        <v>93</v>
      </c>
      <c r="QPE456" s="68" t="s">
        <v>93</v>
      </c>
      <c r="QPF456" s="68" t="s">
        <v>93</v>
      </c>
      <c r="QPG456" s="68" t="s">
        <v>93</v>
      </c>
      <c r="QPH456" s="68" t="s">
        <v>93</v>
      </c>
      <c r="QPI456" s="68" t="s">
        <v>93</v>
      </c>
      <c r="QPJ456" s="68" t="s">
        <v>93</v>
      </c>
      <c r="QPK456" s="68" t="s">
        <v>93</v>
      </c>
      <c r="QPL456" s="68" t="s">
        <v>93</v>
      </c>
      <c r="QPM456" s="68" t="s">
        <v>93</v>
      </c>
      <c r="QPN456" s="68" t="s">
        <v>93</v>
      </c>
      <c r="QPO456" s="68" t="s">
        <v>93</v>
      </c>
      <c r="QPP456" s="68" t="s">
        <v>93</v>
      </c>
      <c r="QPQ456" s="68" t="s">
        <v>93</v>
      </c>
      <c r="QPR456" s="68" t="s">
        <v>93</v>
      </c>
      <c r="QPS456" s="68" t="s">
        <v>93</v>
      </c>
      <c r="QPT456" s="68" t="s">
        <v>93</v>
      </c>
      <c r="QPU456" s="68" t="s">
        <v>93</v>
      </c>
      <c r="QPV456" s="68" t="s">
        <v>93</v>
      </c>
      <c r="QPW456" s="68" t="s">
        <v>93</v>
      </c>
      <c r="QPX456" s="68" t="s">
        <v>93</v>
      </c>
      <c r="QPY456" s="68" t="s">
        <v>93</v>
      </c>
      <c r="QPZ456" s="68" t="s">
        <v>93</v>
      </c>
      <c r="QQA456" s="68" t="s">
        <v>93</v>
      </c>
      <c r="QQB456" s="68" t="s">
        <v>93</v>
      </c>
      <c r="QQC456" s="68" t="s">
        <v>93</v>
      </c>
      <c r="QQD456" s="68" t="s">
        <v>93</v>
      </c>
      <c r="QQE456" s="68" t="s">
        <v>93</v>
      </c>
      <c r="QQF456" s="68" t="s">
        <v>93</v>
      </c>
      <c r="QQG456" s="68" t="s">
        <v>93</v>
      </c>
      <c r="QQH456" s="68" t="s">
        <v>93</v>
      </c>
      <c r="QQI456" s="68" t="s">
        <v>93</v>
      </c>
      <c r="QQJ456" s="68" t="s">
        <v>93</v>
      </c>
      <c r="QQK456" s="68" t="s">
        <v>93</v>
      </c>
      <c r="QQL456" s="68" t="s">
        <v>93</v>
      </c>
      <c r="QQM456" s="68" t="s">
        <v>93</v>
      </c>
      <c r="QQN456" s="68" t="s">
        <v>93</v>
      </c>
      <c r="QQO456" s="68" t="s">
        <v>93</v>
      </c>
      <c r="QQP456" s="68" t="s">
        <v>93</v>
      </c>
      <c r="QQQ456" s="68" t="s">
        <v>93</v>
      </c>
      <c r="QQR456" s="68" t="s">
        <v>93</v>
      </c>
      <c r="QQS456" s="68" t="s">
        <v>93</v>
      </c>
      <c r="QQT456" s="68" t="s">
        <v>93</v>
      </c>
      <c r="QQU456" s="68" t="s">
        <v>93</v>
      </c>
      <c r="QQV456" s="68" t="s">
        <v>93</v>
      </c>
      <c r="QQW456" s="68" t="s">
        <v>93</v>
      </c>
      <c r="QQX456" s="68" t="s">
        <v>93</v>
      </c>
      <c r="QQY456" s="68" t="s">
        <v>93</v>
      </c>
      <c r="QQZ456" s="68" t="s">
        <v>93</v>
      </c>
      <c r="QRA456" s="68" t="s">
        <v>93</v>
      </c>
      <c r="QRB456" s="68" t="s">
        <v>93</v>
      </c>
      <c r="QRC456" s="68" t="s">
        <v>93</v>
      </c>
      <c r="QRD456" s="68" t="s">
        <v>93</v>
      </c>
      <c r="QRE456" s="68" t="s">
        <v>93</v>
      </c>
      <c r="QRF456" s="68" t="s">
        <v>93</v>
      </c>
      <c r="QRG456" s="68" t="s">
        <v>93</v>
      </c>
      <c r="QRH456" s="68" t="s">
        <v>93</v>
      </c>
      <c r="QRI456" s="68" t="s">
        <v>93</v>
      </c>
      <c r="QRJ456" s="68" t="s">
        <v>93</v>
      </c>
      <c r="QRK456" s="68" t="s">
        <v>93</v>
      </c>
      <c r="QRL456" s="68" t="s">
        <v>93</v>
      </c>
      <c r="QRM456" s="68" t="s">
        <v>93</v>
      </c>
      <c r="QRN456" s="68" t="s">
        <v>93</v>
      </c>
      <c r="QRO456" s="68" t="s">
        <v>93</v>
      </c>
      <c r="QRP456" s="68" t="s">
        <v>93</v>
      </c>
      <c r="QRQ456" s="68" t="s">
        <v>93</v>
      </c>
      <c r="QRR456" s="68" t="s">
        <v>93</v>
      </c>
      <c r="QRS456" s="68" t="s">
        <v>93</v>
      </c>
      <c r="QRT456" s="68" t="s">
        <v>93</v>
      </c>
      <c r="QRU456" s="68" t="s">
        <v>93</v>
      </c>
      <c r="QRV456" s="68" t="s">
        <v>93</v>
      </c>
      <c r="QRW456" s="68" t="s">
        <v>93</v>
      </c>
      <c r="QRX456" s="68" t="s">
        <v>93</v>
      </c>
      <c r="QRY456" s="68" t="s">
        <v>93</v>
      </c>
      <c r="QRZ456" s="68" t="s">
        <v>93</v>
      </c>
      <c r="QSA456" s="68" t="s">
        <v>93</v>
      </c>
      <c r="QSB456" s="68" t="s">
        <v>93</v>
      </c>
      <c r="QSC456" s="68" t="s">
        <v>93</v>
      </c>
      <c r="QSD456" s="68" t="s">
        <v>93</v>
      </c>
      <c r="QSE456" s="68" t="s">
        <v>93</v>
      </c>
      <c r="QSF456" s="68" t="s">
        <v>93</v>
      </c>
      <c r="QSG456" s="68" t="s">
        <v>93</v>
      </c>
      <c r="QSH456" s="68" t="s">
        <v>93</v>
      </c>
      <c r="QSI456" s="68" t="s">
        <v>93</v>
      </c>
      <c r="QSJ456" s="68" t="s">
        <v>93</v>
      </c>
      <c r="QSK456" s="68" t="s">
        <v>93</v>
      </c>
      <c r="QSL456" s="68" t="s">
        <v>93</v>
      </c>
      <c r="QSM456" s="68" t="s">
        <v>93</v>
      </c>
      <c r="QSN456" s="68" t="s">
        <v>93</v>
      </c>
      <c r="QSO456" s="68" t="s">
        <v>93</v>
      </c>
      <c r="QSP456" s="68" t="s">
        <v>93</v>
      </c>
      <c r="QSQ456" s="68" t="s">
        <v>93</v>
      </c>
      <c r="QSR456" s="68" t="s">
        <v>93</v>
      </c>
      <c r="QSS456" s="68" t="s">
        <v>93</v>
      </c>
      <c r="QST456" s="68" t="s">
        <v>93</v>
      </c>
      <c r="QSU456" s="68" t="s">
        <v>93</v>
      </c>
      <c r="QSV456" s="68" t="s">
        <v>93</v>
      </c>
      <c r="QSW456" s="68" t="s">
        <v>93</v>
      </c>
      <c r="QSX456" s="68" t="s">
        <v>93</v>
      </c>
      <c r="QSY456" s="68" t="s">
        <v>93</v>
      </c>
      <c r="QSZ456" s="68" t="s">
        <v>93</v>
      </c>
      <c r="QTA456" s="68" t="s">
        <v>93</v>
      </c>
      <c r="QTB456" s="68" t="s">
        <v>93</v>
      </c>
      <c r="QTC456" s="68" t="s">
        <v>93</v>
      </c>
      <c r="QTD456" s="68" t="s">
        <v>93</v>
      </c>
      <c r="QTE456" s="68" t="s">
        <v>93</v>
      </c>
      <c r="QTF456" s="68" t="s">
        <v>93</v>
      </c>
      <c r="QTG456" s="68" t="s">
        <v>93</v>
      </c>
      <c r="QTH456" s="68" t="s">
        <v>93</v>
      </c>
      <c r="QTI456" s="68" t="s">
        <v>93</v>
      </c>
      <c r="QTJ456" s="68" t="s">
        <v>93</v>
      </c>
      <c r="QTK456" s="68" t="s">
        <v>93</v>
      </c>
      <c r="QTL456" s="68" t="s">
        <v>93</v>
      </c>
      <c r="QTM456" s="68" t="s">
        <v>93</v>
      </c>
      <c r="QTN456" s="68" t="s">
        <v>93</v>
      </c>
      <c r="QTO456" s="68" t="s">
        <v>93</v>
      </c>
      <c r="QTP456" s="68" t="s">
        <v>93</v>
      </c>
      <c r="QTQ456" s="68" t="s">
        <v>93</v>
      </c>
      <c r="QTR456" s="68" t="s">
        <v>93</v>
      </c>
      <c r="QTS456" s="68" t="s">
        <v>93</v>
      </c>
      <c r="QTT456" s="68" t="s">
        <v>93</v>
      </c>
      <c r="QTU456" s="68" t="s">
        <v>93</v>
      </c>
      <c r="QTV456" s="68" t="s">
        <v>93</v>
      </c>
      <c r="QTW456" s="68" t="s">
        <v>93</v>
      </c>
      <c r="QTX456" s="68" t="s">
        <v>93</v>
      </c>
      <c r="QTY456" s="68" t="s">
        <v>93</v>
      </c>
      <c r="QTZ456" s="68" t="s">
        <v>93</v>
      </c>
      <c r="QUA456" s="68" t="s">
        <v>93</v>
      </c>
      <c r="QUB456" s="68" t="s">
        <v>93</v>
      </c>
      <c r="QUC456" s="68" t="s">
        <v>93</v>
      </c>
      <c r="QUD456" s="68" t="s">
        <v>93</v>
      </c>
      <c r="QUE456" s="68" t="s">
        <v>93</v>
      </c>
      <c r="QUF456" s="68" t="s">
        <v>93</v>
      </c>
      <c r="QUG456" s="68" t="s">
        <v>93</v>
      </c>
      <c r="QUH456" s="68" t="s">
        <v>93</v>
      </c>
      <c r="QUI456" s="68" t="s">
        <v>93</v>
      </c>
      <c r="QUJ456" s="68" t="s">
        <v>93</v>
      </c>
      <c r="QUK456" s="68" t="s">
        <v>93</v>
      </c>
      <c r="QUL456" s="68" t="s">
        <v>93</v>
      </c>
      <c r="QUM456" s="68" t="s">
        <v>93</v>
      </c>
      <c r="QUN456" s="68" t="s">
        <v>93</v>
      </c>
      <c r="QUO456" s="68" t="s">
        <v>93</v>
      </c>
      <c r="QUP456" s="68" t="s">
        <v>93</v>
      </c>
      <c r="QUQ456" s="68" t="s">
        <v>93</v>
      </c>
      <c r="QUR456" s="68" t="s">
        <v>93</v>
      </c>
      <c r="QUS456" s="68" t="s">
        <v>93</v>
      </c>
      <c r="QUT456" s="68" t="s">
        <v>93</v>
      </c>
      <c r="QUU456" s="68" t="s">
        <v>93</v>
      </c>
      <c r="QUV456" s="68" t="s">
        <v>93</v>
      </c>
      <c r="QUW456" s="68" t="s">
        <v>93</v>
      </c>
      <c r="QUX456" s="68" t="s">
        <v>93</v>
      </c>
      <c r="QUY456" s="68" t="s">
        <v>93</v>
      </c>
      <c r="QUZ456" s="68" t="s">
        <v>93</v>
      </c>
      <c r="QVA456" s="68" t="s">
        <v>93</v>
      </c>
      <c r="QVB456" s="68" t="s">
        <v>93</v>
      </c>
      <c r="QVC456" s="68" t="s">
        <v>93</v>
      </c>
      <c r="QVD456" s="68" t="s">
        <v>93</v>
      </c>
      <c r="QVE456" s="68" t="s">
        <v>93</v>
      </c>
      <c r="QVF456" s="68" t="s">
        <v>93</v>
      </c>
      <c r="QVG456" s="68" t="s">
        <v>93</v>
      </c>
      <c r="QVH456" s="68" t="s">
        <v>93</v>
      </c>
      <c r="QVI456" s="68" t="s">
        <v>93</v>
      </c>
      <c r="QVJ456" s="68" t="s">
        <v>93</v>
      </c>
      <c r="QVK456" s="68" t="s">
        <v>93</v>
      </c>
      <c r="QVL456" s="68" t="s">
        <v>93</v>
      </c>
      <c r="QVM456" s="68" t="s">
        <v>93</v>
      </c>
      <c r="QVN456" s="68" t="s">
        <v>93</v>
      </c>
      <c r="QVO456" s="68" t="s">
        <v>93</v>
      </c>
      <c r="QVP456" s="68" t="s">
        <v>93</v>
      </c>
      <c r="QVQ456" s="68" t="s">
        <v>93</v>
      </c>
      <c r="QVR456" s="68" t="s">
        <v>93</v>
      </c>
      <c r="QVS456" s="68" t="s">
        <v>93</v>
      </c>
      <c r="QVT456" s="68" t="s">
        <v>93</v>
      </c>
      <c r="QVU456" s="68" t="s">
        <v>93</v>
      </c>
      <c r="QVV456" s="68" t="s">
        <v>93</v>
      </c>
      <c r="QVW456" s="68" t="s">
        <v>93</v>
      </c>
      <c r="QVX456" s="68" t="s">
        <v>93</v>
      </c>
      <c r="QVY456" s="68" t="s">
        <v>93</v>
      </c>
      <c r="QVZ456" s="68" t="s">
        <v>93</v>
      </c>
      <c r="QWA456" s="68" t="s">
        <v>93</v>
      </c>
      <c r="QWB456" s="68" t="s">
        <v>93</v>
      </c>
      <c r="QWC456" s="68" t="s">
        <v>93</v>
      </c>
      <c r="QWD456" s="68" t="s">
        <v>93</v>
      </c>
      <c r="QWE456" s="68" t="s">
        <v>93</v>
      </c>
      <c r="QWF456" s="68" t="s">
        <v>93</v>
      </c>
      <c r="QWG456" s="68" t="s">
        <v>93</v>
      </c>
      <c r="QWH456" s="68" t="s">
        <v>93</v>
      </c>
      <c r="QWI456" s="68" t="s">
        <v>93</v>
      </c>
      <c r="QWJ456" s="68" t="s">
        <v>93</v>
      </c>
      <c r="QWK456" s="68" t="s">
        <v>93</v>
      </c>
      <c r="QWL456" s="68" t="s">
        <v>93</v>
      </c>
      <c r="QWM456" s="68" t="s">
        <v>93</v>
      </c>
      <c r="QWN456" s="68" t="s">
        <v>93</v>
      </c>
      <c r="QWO456" s="68" t="s">
        <v>93</v>
      </c>
      <c r="QWP456" s="68" t="s">
        <v>93</v>
      </c>
      <c r="QWQ456" s="68" t="s">
        <v>93</v>
      </c>
      <c r="QWR456" s="68" t="s">
        <v>93</v>
      </c>
      <c r="QWS456" s="68" t="s">
        <v>93</v>
      </c>
      <c r="QWT456" s="68" t="s">
        <v>93</v>
      </c>
      <c r="QWU456" s="68" t="s">
        <v>93</v>
      </c>
      <c r="QWV456" s="68" t="s">
        <v>93</v>
      </c>
      <c r="QWW456" s="68" t="s">
        <v>93</v>
      </c>
      <c r="QWX456" s="68" t="s">
        <v>93</v>
      </c>
      <c r="QWY456" s="68" t="s">
        <v>93</v>
      </c>
      <c r="QWZ456" s="68" t="s">
        <v>93</v>
      </c>
      <c r="QXA456" s="68" t="s">
        <v>93</v>
      </c>
      <c r="QXB456" s="68" t="s">
        <v>93</v>
      </c>
      <c r="QXC456" s="68" t="s">
        <v>93</v>
      </c>
      <c r="QXD456" s="68" t="s">
        <v>93</v>
      </c>
      <c r="QXE456" s="68" t="s">
        <v>93</v>
      </c>
      <c r="QXF456" s="68" t="s">
        <v>93</v>
      </c>
      <c r="QXG456" s="68" t="s">
        <v>93</v>
      </c>
      <c r="QXH456" s="68" t="s">
        <v>93</v>
      </c>
      <c r="QXI456" s="68" t="s">
        <v>93</v>
      </c>
      <c r="QXJ456" s="68" t="s">
        <v>93</v>
      </c>
      <c r="QXK456" s="68" t="s">
        <v>93</v>
      </c>
      <c r="QXL456" s="68" t="s">
        <v>93</v>
      </c>
      <c r="QXM456" s="68" t="s">
        <v>93</v>
      </c>
      <c r="QXN456" s="68" t="s">
        <v>93</v>
      </c>
      <c r="QXO456" s="68" t="s">
        <v>93</v>
      </c>
      <c r="QXP456" s="68" t="s">
        <v>93</v>
      </c>
      <c r="QXQ456" s="68" t="s">
        <v>93</v>
      </c>
      <c r="QXR456" s="68" t="s">
        <v>93</v>
      </c>
      <c r="QXS456" s="68" t="s">
        <v>93</v>
      </c>
      <c r="QXT456" s="68" t="s">
        <v>93</v>
      </c>
      <c r="QXU456" s="68" t="s">
        <v>93</v>
      </c>
      <c r="QXV456" s="68" t="s">
        <v>93</v>
      </c>
      <c r="QXW456" s="68" t="s">
        <v>93</v>
      </c>
      <c r="QXX456" s="68" t="s">
        <v>93</v>
      </c>
      <c r="QXY456" s="68" t="s">
        <v>93</v>
      </c>
      <c r="QXZ456" s="68" t="s">
        <v>93</v>
      </c>
      <c r="QYA456" s="68" t="s">
        <v>93</v>
      </c>
      <c r="QYB456" s="68" t="s">
        <v>93</v>
      </c>
      <c r="QYC456" s="68" t="s">
        <v>93</v>
      </c>
      <c r="QYD456" s="68" t="s">
        <v>93</v>
      </c>
      <c r="QYE456" s="68" t="s">
        <v>93</v>
      </c>
      <c r="QYF456" s="68" t="s">
        <v>93</v>
      </c>
      <c r="QYG456" s="68" t="s">
        <v>93</v>
      </c>
      <c r="QYH456" s="68" t="s">
        <v>93</v>
      </c>
      <c r="QYI456" s="68" t="s">
        <v>93</v>
      </c>
      <c r="QYJ456" s="68" t="s">
        <v>93</v>
      </c>
      <c r="QYK456" s="68" t="s">
        <v>93</v>
      </c>
      <c r="QYL456" s="68" t="s">
        <v>93</v>
      </c>
      <c r="QYM456" s="68" t="s">
        <v>93</v>
      </c>
      <c r="QYN456" s="68" t="s">
        <v>93</v>
      </c>
      <c r="QYO456" s="68" t="s">
        <v>93</v>
      </c>
      <c r="QYP456" s="68" t="s">
        <v>93</v>
      </c>
      <c r="QYQ456" s="68" t="s">
        <v>93</v>
      </c>
      <c r="QYR456" s="68" t="s">
        <v>93</v>
      </c>
      <c r="QYS456" s="68" t="s">
        <v>93</v>
      </c>
      <c r="QYT456" s="68" t="s">
        <v>93</v>
      </c>
      <c r="QYU456" s="68" t="s">
        <v>93</v>
      </c>
      <c r="QYV456" s="68" t="s">
        <v>93</v>
      </c>
      <c r="QYW456" s="68" t="s">
        <v>93</v>
      </c>
      <c r="QYX456" s="68" t="s">
        <v>93</v>
      </c>
      <c r="QYY456" s="68" t="s">
        <v>93</v>
      </c>
      <c r="QYZ456" s="68" t="s">
        <v>93</v>
      </c>
      <c r="QZA456" s="68" t="s">
        <v>93</v>
      </c>
      <c r="QZB456" s="68" t="s">
        <v>93</v>
      </c>
      <c r="QZC456" s="68" t="s">
        <v>93</v>
      </c>
      <c r="QZD456" s="68" t="s">
        <v>93</v>
      </c>
      <c r="QZE456" s="68" t="s">
        <v>93</v>
      </c>
      <c r="QZF456" s="68" t="s">
        <v>93</v>
      </c>
      <c r="QZG456" s="68" t="s">
        <v>93</v>
      </c>
      <c r="QZH456" s="68" t="s">
        <v>93</v>
      </c>
      <c r="QZI456" s="68" t="s">
        <v>93</v>
      </c>
      <c r="QZJ456" s="68" t="s">
        <v>93</v>
      </c>
      <c r="QZK456" s="68" t="s">
        <v>93</v>
      </c>
      <c r="QZL456" s="68" t="s">
        <v>93</v>
      </c>
      <c r="QZM456" s="68" t="s">
        <v>93</v>
      </c>
      <c r="QZN456" s="68" t="s">
        <v>93</v>
      </c>
      <c r="QZO456" s="68" t="s">
        <v>93</v>
      </c>
      <c r="QZP456" s="68" t="s">
        <v>93</v>
      </c>
      <c r="QZQ456" s="68" t="s">
        <v>93</v>
      </c>
      <c r="QZR456" s="68" t="s">
        <v>93</v>
      </c>
      <c r="QZS456" s="68" t="s">
        <v>93</v>
      </c>
      <c r="QZT456" s="68" t="s">
        <v>93</v>
      </c>
      <c r="QZU456" s="68" t="s">
        <v>93</v>
      </c>
      <c r="QZV456" s="68" t="s">
        <v>93</v>
      </c>
      <c r="QZW456" s="68" t="s">
        <v>93</v>
      </c>
      <c r="QZX456" s="68" t="s">
        <v>93</v>
      </c>
      <c r="QZY456" s="68" t="s">
        <v>93</v>
      </c>
      <c r="QZZ456" s="68" t="s">
        <v>93</v>
      </c>
      <c r="RAA456" s="68" t="s">
        <v>93</v>
      </c>
      <c r="RAB456" s="68" t="s">
        <v>93</v>
      </c>
      <c r="RAC456" s="68" t="s">
        <v>93</v>
      </c>
      <c r="RAD456" s="68" t="s">
        <v>93</v>
      </c>
      <c r="RAE456" s="68" t="s">
        <v>93</v>
      </c>
      <c r="RAF456" s="68" t="s">
        <v>93</v>
      </c>
      <c r="RAG456" s="68" t="s">
        <v>93</v>
      </c>
      <c r="RAH456" s="68" t="s">
        <v>93</v>
      </c>
      <c r="RAI456" s="68" t="s">
        <v>93</v>
      </c>
      <c r="RAJ456" s="68" t="s">
        <v>93</v>
      </c>
      <c r="RAK456" s="68" t="s">
        <v>93</v>
      </c>
      <c r="RAL456" s="68" t="s">
        <v>93</v>
      </c>
      <c r="RAM456" s="68" t="s">
        <v>93</v>
      </c>
      <c r="RAN456" s="68" t="s">
        <v>93</v>
      </c>
      <c r="RAO456" s="68" t="s">
        <v>93</v>
      </c>
      <c r="RAP456" s="68" t="s">
        <v>93</v>
      </c>
      <c r="RAQ456" s="68" t="s">
        <v>93</v>
      </c>
      <c r="RAR456" s="68" t="s">
        <v>93</v>
      </c>
      <c r="RAS456" s="68" t="s">
        <v>93</v>
      </c>
      <c r="RAT456" s="68" t="s">
        <v>93</v>
      </c>
      <c r="RAU456" s="68" t="s">
        <v>93</v>
      </c>
      <c r="RAV456" s="68" t="s">
        <v>93</v>
      </c>
      <c r="RAW456" s="68" t="s">
        <v>93</v>
      </c>
      <c r="RAX456" s="68" t="s">
        <v>93</v>
      </c>
      <c r="RAY456" s="68" t="s">
        <v>93</v>
      </c>
      <c r="RAZ456" s="68" t="s">
        <v>93</v>
      </c>
      <c r="RBA456" s="68" t="s">
        <v>93</v>
      </c>
      <c r="RBB456" s="68" t="s">
        <v>93</v>
      </c>
      <c r="RBC456" s="68" t="s">
        <v>93</v>
      </c>
      <c r="RBD456" s="68" t="s">
        <v>93</v>
      </c>
      <c r="RBE456" s="68" t="s">
        <v>93</v>
      </c>
      <c r="RBF456" s="68" t="s">
        <v>93</v>
      </c>
      <c r="RBG456" s="68" t="s">
        <v>93</v>
      </c>
      <c r="RBH456" s="68" t="s">
        <v>93</v>
      </c>
      <c r="RBI456" s="68" t="s">
        <v>93</v>
      </c>
      <c r="RBJ456" s="68" t="s">
        <v>93</v>
      </c>
      <c r="RBK456" s="68" t="s">
        <v>93</v>
      </c>
      <c r="RBL456" s="68" t="s">
        <v>93</v>
      </c>
      <c r="RBM456" s="68" t="s">
        <v>93</v>
      </c>
      <c r="RBN456" s="68" t="s">
        <v>93</v>
      </c>
      <c r="RBO456" s="68" t="s">
        <v>93</v>
      </c>
      <c r="RBP456" s="68" t="s">
        <v>93</v>
      </c>
      <c r="RBQ456" s="68" t="s">
        <v>93</v>
      </c>
      <c r="RBR456" s="68" t="s">
        <v>93</v>
      </c>
      <c r="RBS456" s="68" t="s">
        <v>93</v>
      </c>
      <c r="RBT456" s="68" t="s">
        <v>93</v>
      </c>
      <c r="RBU456" s="68" t="s">
        <v>93</v>
      </c>
      <c r="RBV456" s="68" t="s">
        <v>93</v>
      </c>
      <c r="RBW456" s="68" t="s">
        <v>93</v>
      </c>
      <c r="RBX456" s="68" t="s">
        <v>93</v>
      </c>
      <c r="RBY456" s="68" t="s">
        <v>93</v>
      </c>
      <c r="RBZ456" s="68" t="s">
        <v>93</v>
      </c>
      <c r="RCA456" s="68" t="s">
        <v>93</v>
      </c>
      <c r="RCB456" s="68" t="s">
        <v>93</v>
      </c>
      <c r="RCC456" s="68" t="s">
        <v>93</v>
      </c>
      <c r="RCD456" s="68" t="s">
        <v>93</v>
      </c>
      <c r="RCE456" s="68" t="s">
        <v>93</v>
      </c>
      <c r="RCF456" s="68" t="s">
        <v>93</v>
      </c>
      <c r="RCG456" s="68" t="s">
        <v>93</v>
      </c>
      <c r="RCH456" s="68" t="s">
        <v>93</v>
      </c>
      <c r="RCI456" s="68" t="s">
        <v>93</v>
      </c>
      <c r="RCJ456" s="68" t="s">
        <v>93</v>
      </c>
      <c r="RCK456" s="68" t="s">
        <v>93</v>
      </c>
      <c r="RCL456" s="68" t="s">
        <v>93</v>
      </c>
      <c r="RCM456" s="68" t="s">
        <v>93</v>
      </c>
      <c r="RCN456" s="68" t="s">
        <v>93</v>
      </c>
      <c r="RCO456" s="68" t="s">
        <v>93</v>
      </c>
      <c r="RCP456" s="68" t="s">
        <v>93</v>
      </c>
      <c r="RCQ456" s="68" t="s">
        <v>93</v>
      </c>
      <c r="RCR456" s="68" t="s">
        <v>93</v>
      </c>
      <c r="RCS456" s="68" t="s">
        <v>93</v>
      </c>
      <c r="RCT456" s="68" t="s">
        <v>93</v>
      </c>
      <c r="RCU456" s="68" t="s">
        <v>93</v>
      </c>
      <c r="RCV456" s="68" t="s">
        <v>93</v>
      </c>
      <c r="RCW456" s="68" t="s">
        <v>93</v>
      </c>
      <c r="RCX456" s="68" t="s">
        <v>93</v>
      </c>
      <c r="RCY456" s="68" t="s">
        <v>93</v>
      </c>
      <c r="RCZ456" s="68" t="s">
        <v>93</v>
      </c>
      <c r="RDA456" s="68" t="s">
        <v>93</v>
      </c>
      <c r="RDB456" s="68" t="s">
        <v>93</v>
      </c>
      <c r="RDC456" s="68" t="s">
        <v>93</v>
      </c>
      <c r="RDD456" s="68" t="s">
        <v>93</v>
      </c>
      <c r="RDE456" s="68" t="s">
        <v>93</v>
      </c>
      <c r="RDF456" s="68" t="s">
        <v>93</v>
      </c>
      <c r="RDG456" s="68" t="s">
        <v>93</v>
      </c>
      <c r="RDH456" s="68" t="s">
        <v>93</v>
      </c>
      <c r="RDI456" s="68" t="s">
        <v>93</v>
      </c>
      <c r="RDJ456" s="68" t="s">
        <v>93</v>
      </c>
      <c r="RDK456" s="68" t="s">
        <v>93</v>
      </c>
      <c r="RDL456" s="68" t="s">
        <v>93</v>
      </c>
      <c r="RDM456" s="68" t="s">
        <v>93</v>
      </c>
      <c r="RDN456" s="68" t="s">
        <v>93</v>
      </c>
      <c r="RDO456" s="68" t="s">
        <v>93</v>
      </c>
      <c r="RDP456" s="68" t="s">
        <v>93</v>
      </c>
      <c r="RDQ456" s="68" t="s">
        <v>93</v>
      </c>
      <c r="RDR456" s="68" t="s">
        <v>93</v>
      </c>
      <c r="RDS456" s="68" t="s">
        <v>93</v>
      </c>
      <c r="RDT456" s="68" t="s">
        <v>93</v>
      </c>
      <c r="RDU456" s="68" t="s">
        <v>93</v>
      </c>
      <c r="RDV456" s="68" t="s">
        <v>93</v>
      </c>
      <c r="RDW456" s="68" t="s">
        <v>93</v>
      </c>
      <c r="RDX456" s="68" t="s">
        <v>93</v>
      </c>
      <c r="RDY456" s="68" t="s">
        <v>93</v>
      </c>
      <c r="RDZ456" s="68" t="s">
        <v>93</v>
      </c>
      <c r="REA456" s="68" t="s">
        <v>93</v>
      </c>
      <c r="REB456" s="68" t="s">
        <v>93</v>
      </c>
      <c r="REC456" s="68" t="s">
        <v>93</v>
      </c>
      <c r="RED456" s="68" t="s">
        <v>93</v>
      </c>
      <c r="REE456" s="68" t="s">
        <v>93</v>
      </c>
      <c r="REF456" s="68" t="s">
        <v>93</v>
      </c>
      <c r="REG456" s="68" t="s">
        <v>93</v>
      </c>
      <c r="REH456" s="68" t="s">
        <v>93</v>
      </c>
      <c r="REI456" s="68" t="s">
        <v>93</v>
      </c>
      <c r="REJ456" s="68" t="s">
        <v>93</v>
      </c>
      <c r="REK456" s="68" t="s">
        <v>93</v>
      </c>
      <c r="REL456" s="68" t="s">
        <v>93</v>
      </c>
      <c r="REM456" s="68" t="s">
        <v>93</v>
      </c>
      <c r="REN456" s="68" t="s">
        <v>93</v>
      </c>
      <c r="REO456" s="68" t="s">
        <v>93</v>
      </c>
      <c r="REP456" s="68" t="s">
        <v>93</v>
      </c>
      <c r="REQ456" s="68" t="s">
        <v>93</v>
      </c>
      <c r="RER456" s="68" t="s">
        <v>93</v>
      </c>
      <c r="RES456" s="68" t="s">
        <v>93</v>
      </c>
      <c r="RET456" s="68" t="s">
        <v>93</v>
      </c>
      <c r="REU456" s="68" t="s">
        <v>93</v>
      </c>
      <c r="REV456" s="68" t="s">
        <v>93</v>
      </c>
      <c r="REW456" s="68" t="s">
        <v>93</v>
      </c>
      <c r="REX456" s="68" t="s">
        <v>93</v>
      </c>
      <c r="REY456" s="68" t="s">
        <v>93</v>
      </c>
      <c r="REZ456" s="68" t="s">
        <v>93</v>
      </c>
      <c r="RFA456" s="68" t="s">
        <v>93</v>
      </c>
      <c r="RFB456" s="68" t="s">
        <v>93</v>
      </c>
      <c r="RFC456" s="68" t="s">
        <v>93</v>
      </c>
      <c r="RFD456" s="68" t="s">
        <v>93</v>
      </c>
      <c r="RFE456" s="68" t="s">
        <v>93</v>
      </c>
      <c r="RFF456" s="68" t="s">
        <v>93</v>
      </c>
      <c r="RFG456" s="68" t="s">
        <v>93</v>
      </c>
      <c r="RFH456" s="68" t="s">
        <v>93</v>
      </c>
      <c r="RFI456" s="68" t="s">
        <v>93</v>
      </c>
      <c r="RFJ456" s="68" t="s">
        <v>93</v>
      </c>
      <c r="RFK456" s="68" t="s">
        <v>93</v>
      </c>
      <c r="RFL456" s="68" t="s">
        <v>93</v>
      </c>
      <c r="RFM456" s="68" t="s">
        <v>93</v>
      </c>
      <c r="RFN456" s="68" t="s">
        <v>93</v>
      </c>
      <c r="RFO456" s="68" t="s">
        <v>93</v>
      </c>
      <c r="RFP456" s="68" t="s">
        <v>93</v>
      </c>
      <c r="RFQ456" s="68" t="s">
        <v>93</v>
      </c>
      <c r="RFR456" s="68" t="s">
        <v>93</v>
      </c>
      <c r="RFS456" s="68" t="s">
        <v>93</v>
      </c>
      <c r="RFT456" s="68" t="s">
        <v>93</v>
      </c>
      <c r="RFU456" s="68" t="s">
        <v>93</v>
      </c>
      <c r="RFV456" s="68" t="s">
        <v>93</v>
      </c>
      <c r="RFW456" s="68" t="s">
        <v>93</v>
      </c>
      <c r="RFX456" s="68" t="s">
        <v>93</v>
      </c>
      <c r="RFY456" s="68" t="s">
        <v>93</v>
      </c>
      <c r="RFZ456" s="68" t="s">
        <v>93</v>
      </c>
      <c r="RGA456" s="68" t="s">
        <v>93</v>
      </c>
      <c r="RGB456" s="68" t="s">
        <v>93</v>
      </c>
      <c r="RGC456" s="68" t="s">
        <v>93</v>
      </c>
      <c r="RGD456" s="68" t="s">
        <v>93</v>
      </c>
      <c r="RGE456" s="68" t="s">
        <v>93</v>
      </c>
      <c r="RGF456" s="68" t="s">
        <v>93</v>
      </c>
      <c r="RGG456" s="68" t="s">
        <v>93</v>
      </c>
      <c r="RGH456" s="68" t="s">
        <v>93</v>
      </c>
      <c r="RGI456" s="68" t="s">
        <v>93</v>
      </c>
      <c r="RGJ456" s="68" t="s">
        <v>93</v>
      </c>
      <c r="RGK456" s="68" t="s">
        <v>93</v>
      </c>
      <c r="RGL456" s="68" t="s">
        <v>93</v>
      </c>
      <c r="RGM456" s="68" t="s">
        <v>93</v>
      </c>
      <c r="RGN456" s="68" t="s">
        <v>93</v>
      </c>
      <c r="RGO456" s="68" t="s">
        <v>93</v>
      </c>
      <c r="RGP456" s="68" t="s">
        <v>93</v>
      </c>
      <c r="RGQ456" s="68" t="s">
        <v>93</v>
      </c>
      <c r="RGR456" s="68" t="s">
        <v>93</v>
      </c>
      <c r="RGS456" s="68" t="s">
        <v>93</v>
      </c>
      <c r="RGT456" s="68" t="s">
        <v>93</v>
      </c>
      <c r="RGU456" s="68" t="s">
        <v>93</v>
      </c>
      <c r="RGV456" s="68" t="s">
        <v>93</v>
      </c>
      <c r="RGW456" s="68" t="s">
        <v>93</v>
      </c>
      <c r="RGX456" s="68" t="s">
        <v>93</v>
      </c>
      <c r="RGY456" s="68" t="s">
        <v>93</v>
      </c>
      <c r="RGZ456" s="68" t="s">
        <v>93</v>
      </c>
      <c r="RHA456" s="68" t="s">
        <v>93</v>
      </c>
      <c r="RHB456" s="68" t="s">
        <v>93</v>
      </c>
      <c r="RHC456" s="68" t="s">
        <v>93</v>
      </c>
      <c r="RHD456" s="68" t="s">
        <v>93</v>
      </c>
      <c r="RHE456" s="68" t="s">
        <v>93</v>
      </c>
      <c r="RHF456" s="68" t="s">
        <v>93</v>
      </c>
      <c r="RHG456" s="68" t="s">
        <v>93</v>
      </c>
      <c r="RHH456" s="68" t="s">
        <v>93</v>
      </c>
      <c r="RHI456" s="68" t="s">
        <v>93</v>
      </c>
      <c r="RHJ456" s="68" t="s">
        <v>93</v>
      </c>
      <c r="RHK456" s="68" t="s">
        <v>93</v>
      </c>
      <c r="RHL456" s="68" t="s">
        <v>93</v>
      </c>
      <c r="RHM456" s="68" t="s">
        <v>93</v>
      </c>
      <c r="RHN456" s="68" t="s">
        <v>93</v>
      </c>
      <c r="RHO456" s="68" t="s">
        <v>93</v>
      </c>
      <c r="RHP456" s="68" t="s">
        <v>93</v>
      </c>
      <c r="RHQ456" s="68" t="s">
        <v>93</v>
      </c>
      <c r="RHR456" s="68" t="s">
        <v>93</v>
      </c>
      <c r="RHS456" s="68" t="s">
        <v>93</v>
      </c>
      <c r="RHT456" s="68" t="s">
        <v>93</v>
      </c>
      <c r="RHU456" s="68" t="s">
        <v>93</v>
      </c>
      <c r="RHV456" s="68" t="s">
        <v>93</v>
      </c>
      <c r="RHW456" s="68" t="s">
        <v>93</v>
      </c>
      <c r="RHX456" s="68" t="s">
        <v>93</v>
      </c>
      <c r="RHY456" s="68" t="s">
        <v>93</v>
      </c>
      <c r="RHZ456" s="68" t="s">
        <v>93</v>
      </c>
      <c r="RIA456" s="68" t="s">
        <v>93</v>
      </c>
      <c r="RIB456" s="68" t="s">
        <v>93</v>
      </c>
      <c r="RIC456" s="68" t="s">
        <v>93</v>
      </c>
      <c r="RID456" s="68" t="s">
        <v>93</v>
      </c>
      <c r="RIE456" s="68" t="s">
        <v>93</v>
      </c>
      <c r="RIF456" s="68" t="s">
        <v>93</v>
      </c>
      <c r="RIG456" s="68" t="s">
        <v>93</v>
      </c>
      <c r="RIH456" s="68" t="s">
        <v>93</v>
      </c>
      <c r="RII456" s="68" t="s">
        <v>93</v>
      </c>
      <c r="RIJ456" s="68" t="s">
        <v>93</v>
      </c>
      <c r="RIK456" s="68" t="s">
        <v>93</v>
      </c>
      <c r="RIL456" s="68" t="s">
        <v>93</v>
      </c>
      <c r="RIM456" s="68" t="s">
        <v>93</v>
      </c>
      <c r="RIN456" s="68" t="s">
        <v>93</v>
      </c>
      <c r="RIO456" s="68" t="s">
        <v>93</v>
      </c>
      <c r="RIP456" s="68" t="s">
        <v>93</v>
      </c>
      <c r="RIQ456" s="68" t="s">
        <v>93</v>
      </c>
      <c r="RIR456" s="68" t="s">
        <v>93</v>
      </c>
      <c r="RIS456" s="68" t="s">
        <v>93</v>
      </c>
      <c r="RIT456" s="68" t="s">
        <v>93</v>
      </c>
      <c r="RIU456" s="68" t="s">
        <v>93</v>
      </c>
      <c r="RIV456" s="68" t="s">
        <v>93</v>
      </c>
      <c r="RIW456" s="68" t="s">
        <v>93</v>
      </c>
      <c r="RIX456" s="68" t="s">
        <v>93</v>
      </c>
      <c r="RIY456" s="68" t="s">
        <v>93</v>
      </c>
      <c r="RIZ456" s="68" t="s">
        <v>93</v>
      </c>
      <c r="RJA456" s="68" t="s">
        <v>93</v>
      </c>
      <c r="RJB456" s="68" t="s">
        <v>93</v>
      </c>
      <c r="RJC456" s="68" t="s">
        <v>93</v>
      </c>
      <c r="RJD456" s="68" t="s">
        <v>93</v>
      </c>
      <c r="RJE456" s="68" t="s">
        <v>93</v>
      </c>
      <c r="RJF456" s="68" t="s">
        <v>93</v>
      </c>
      <c r="RJG456" s="68" t="s">
        <v>93</v>
      </c>
      <c r="RJH456" s="68" t="s">
        <v>93</v>
      </c>
      <c r="RJI456" s="68" t="s">
        <v>93</v>
      </c>
      <c r="RJJ456" s="68" t="s">
        <v>93</v>
      </c>
      <c r="RJK456" s="68" t="s">
        <v>93</v>
      </c>
      <c r="RJL456" s="68" t="s">
        <v>93</v>
      </c>
      <c r="RJM456" s="68" t="s">
        <v>93</v>
      </c>
      <c r="RJN456" s="68" t="s">
        <v>93</v>
      </c>
      <c r="RJO456" s="68" t="s">
        <v>93</v>
      </c>
      <c r="RJP456" s="68" t="s">
        <v>93</v>
      </c>
      <c r="RJQ456" s="68" t="s">
        <v>93</v>
      </c>
      <c r="RJR456" s="68" t="s">
        <v>93</v>
      </c>
      <c r="RJS456" s="68" t="s">
        <v>93</v>
      </c>
      <c r="RJT456" s="68" t="s">
        <v>93</v>
      </c>
      <c r="RJU456" s="68" t="s">
        <v>93</v>
      </c>
      <c r="RJV456" s="68" t="s">
        <v>93</v>
      </c>
      <c r="RJW456" s="68" t="s">
        <v>93</v>
      </c>
      <c r="RJX456" s="68" t="s">
        <v>93</v>
      </c>
      <c r="RJY456" s="68" t="s">
        <v>93</v>
      </c>
      <c r="RJZ456" s="68" t="s">
        <v>93</v>
      </c>
      <c r="RKA456" s="68" t="s">
        <v>93</v>
      </c>
      <c r="RKB456" s="68" t="s">
        <v>93</v>
      </c>
      <c r="RKC456" s="68" t="s">
        <v>93</v>
      </c>
      <c r="RKD456" s="68" t="s">
        <v>93</v>
      </c>
      <c r="RKE456" s="68" t="s">
        <v>93</v>
      </c>
      <c r="RKF456" s="68" t="s">
        <v>93</v>
      </c>
      <c r="RKG456" s="68" t="s">
        <v>93</v>
      </c>
      <c r="RKH456" s="68" t="s">
        <v>93</v>
      </c>
      <c r="RKI456" s="68" t="s">
        <v>93</v>
      </c>
      <c r="RKJ456" s="68" t="s">
        <v>93</v>
      </c>
      <c r="RKK456" s="68" t="s">
        <v>93</v>
      </c>
      <c r="RKL456" s="68" t="s">
        <v>93</v>
      </c>
      <c r="RKM456" s="68" t="s">
        <v>93</v>
      </c>
      <c r="RKN456" s="68" t="s">
        <v>93</v>
      </c>
      <c r="RKO456" s="68" t="s">
        <v>93</v>
      </c>
      <c r="RKP456" s="68" t="s">
        <v>93</v>
      </c>
      <c r="RKQ456" s="68" t="s">
        <v>93</v>
      </c>
      <c r="RKR456" s="68" t="s">
        <v>93</v>
      </c>
      <c r="RKS456" s="68" t="s">
        <v>93</v>
      </c>
      <c r="RKT456" s="68" t="s">
        <v>93</v>
      </c>
      <c r="RKU456" s="68" t="s">
        <v>93</v>
      </c>
      <c r="RKV456" s="68" t="s">
        <v>93</v>
      </c>
      <c r="RKW456" s="68" t="s">
        <v>93</v>
      </c>
      <c r="RKX456" s="68" t="s">
        <v>93</v>
      </c>
      <c r="RKY456" s="68" t="s">
        <v>93</v>
      </c>
      <c r="RKZ456" s="68" t="s">
        <v>93</v>
      </c>
      <c r="RLA456" s="68" t="s">
        <v>93</v>
      </c>
      <c r="RLB456" s="68" t="s">
        <v>93</v>
      </c>
      <c r="RLC456" s="68" t="s">
        <v>93</v>
      </c>
      <c r="RLD456" s="68" t="s">
        <v>93</v>
      </c>
      <c r="RLE456" s="68" t="s">
        <v>93</v>
      </c>
      <c r="RLF456" s="68" t="s">
        <v>93</v>
      </c>
      <c r="RLG456" s="68" t="s">
        <v>93</v>
      </c>
      <c r="RLH456" s="68" t="s">
        <v>93</v>
      </c>
      <c r="RLI456" s="68" t="s">
        <v>93</v>
      </c>
      <c r="RLJ456" s="68" t="s">
        <v>93</v>
      </c>
      <c r="RLK456" s="68" t="s">
        <v>93</v>
      </c>
      <c r="RLL456" s="68" t="s">
        <v>93</v>
      </c>
      <c r="RLM456" s="68" t="s">
        <v>93</v>
      </c>
      <c r="RLN456" s="68" t="s">
        <v>93</v>
      </c>
      <c r="RLO456" s="68" t="s">
        <v>93</v>
      </c>
      <c r="RLP456" s="68" t="s">
        <v>93</v>
      </c>
      <c r="RLQ456" s="68" t="s">
        <v>93</v>
      </c>
      <c r="RLR456" s="68" t="s">
        <v>93</v>
      </c>
      <c r="RLS456" s="68" t="s">
        <v>93</v>
      </c>
      <c r="RLT456" s="68" t="s">
        <v>93</v>
      </c>
      <c r="RLU456" s="68" t="s">
        <v>93</v>
      </c>
      <c r="RLV456" s="68" t="s">
        <v>93</v>
      </c>
      <c r="RLW456" s="68" t="s">
        <v>93</v>
      </c>
      <c r="RLX456" s="68" t="s">
        <v>93</v>
      </c>
      <c r="RLY456" s="68" t="s">
        <v>93</v>
      </c>
      <c r="RLZ456" s="68" t="s">
        <v>93</v>
      </c>
      <c r="RMA456" s="68" t="s">
        <v>93</v>
      </c>
      <c r="RMB456" s="68" t="s">
        <v>93</v>
      </c>
      <c r="RMC456" s="68" t="s">
        <v>93</v>
      </c>
      <c r="RMD456" s="68" t="s">
        <v>93</v>
      </c>
      <c r="RME456" s="68" t="s">
        <v>93</v>
      </c>
      <c r="RMF456" s="68" t="s">
        <v>93</v>
      </c>
      <c r="RMG456" s="68" t="s">
        <v>93</v>
      </c>
      <c r="RMH456" s="68" t="s">
        <v>93</v>
      </c>
      <c r="RMI456" s="68" t="s">
        <v>93</v>
      </c>
      <c r="RMJ456" s="68" t="s">
        <v>93</v>
      </c>
      <c r="RMK456" s="68" t="s">
        <v>93</v>
      </c>
      <c r="RML456" s="68" t="s">
        <v>93</v>
      </c>
      <c r="RMM456" s="68" t="s">
        <v>93</v>
      </c>
      <c r="RMN456" s="68" t="s">
        <v>93</v>
      </c>
      <c r="RMO456" s="68" t="s">
        <v>93</v>
      </c>
      <c r="RMP456" s="68" t="s">
        <v>93</v>
      </c>
      <c r="RMQ456" s="68" t="s">
        <v>93</v>
      </c>
      <c r="RMR456" s="68" t="s">
        <v>93</v>
      </c>
      <c r="RMS456" s="68" t="s">
        <v>93</v>
      </c>
      <c r="RMT456" s="68" t="s">
        <v>93</v>
      </c>
      <c r="RMU456" s="68" t="s">
        <v>93</v>
      </c>
      <c r="RMV456" s="68" t="s">
        <v>93</v>
      </c>
      <c r="RMW456" s="68" t="s">
        <v>93</v>
      </c>
      <c r="RMX456" s="68" t="s">
        <v>93</v>
      </c>
      <c r="RMY456" s="68" t="s">
        <v>93</v>
      </c>
      <c r="RMZ456" s="68" t="s">
        <v>93</v>
      </c>
      <c r="RNA456" s="68" t="s">
        <v>93</v>
      </c>
      <c r="RNB456" s="68" t="s">
        <v>93</v>
      </c>
      <c r="RNC456" s="68" t="s">
        <v>93</v>
      </c>
      <c r="RND456" s="68" t="s">
        <v>93</v>
      </c>
      <c r="RNE456" s="68" t="s">
        <v>93</v>
      </c>
      <c r="RNF456" s="68" t="s">
        <v>93</v>
      </c>
      <c r="RNG456" s="68" t="s">
        <v>93</v>
      </c>
      <c r="RNH456" s="68" t="s">
        <v>93</v>
      </c>
      <c r="RNI456" s="68" t="s">
        <v>93</v>
      </c>
      <c r="RNJ456" s="68" t="s">
        <v>93</v>
      </c>
      <c r="RNK456" s="68" t="s">
        <v>93</v>
      </c>
      <c r="RNL456" s="68" t="s">
        <v>93</v>
      </c>
      <c r="RNM456" s="68" t="s">
        <v>93</v>
      </c>
      <c r="RNN456" s="68" t="s">
        <v>93</v>
      </c>
      <c r="RNO456" s="68" t="s">
        <v>93</v>
      </c>
      <c r="RNP456" s="68" t="s">
        <v>93</v>
      </c>
      <c r="RNQ456" s="68" t="s">
        <v>93</v>
      </c>
      <c r="RNR456" s="68" t="s">
        <v>93</v>
      </c>
      <c r="RNS456" s="68" t="s">
        <v>93</v>
      </c>
      <c r="RNT456" s="68" t="s">
        <v>93</v>
      </c>
      <c r="RNU456" s="68" t="s">
        <v>93</v>
      </c>
      <c r="RNV456" s="68" t="s">
        <v>93</v>
      </c>
      <c r="RNW456" s="68" t="s">
        <v>93</v>
      </c>
      <c r="RNX456" s="68" t="s">
        <v>93</v>
      </c>
      <c r="RNY456" s="68" t="s">
        <v>93</v>
      </c>
      <c r="RNZ456" s="68" t="s">
        <v>93</v>
      </c>
      <c r="ROA456" s="68" t="s">
        <v>93</v>
      </c>
      <c r="ROB456" s="68" t="s">
        <v>93</v>
      </c>
      <c r="ROC456" s="68" t="s">
        <v>93</v>
      </c>
      <c r="ROD456" s="68" t="s">
        <v>93</v>
      </c>
      <c r="ROE456" s="68" t="s">
        <v>93</v>
      </c>
      <c r="ROF456" s="68" t="s">
        <v>93</v>
      </c>
      <c r="ROG456" s="68" t="s">
        <v>93</v>
      </c>
      <c r="ROH456" s="68" t="s">
        <v>93</v>
      </c>
      <c r="ROI456" s="68" t="s">
        <v>93</v>
      </c>
      <c r="ROJ456" s="68" t="s">
        <v>93</v>
      </c>
      <c r="ROK456" s="68" t="s">
        <v>93</v>
      </c>
      <c r="ROL456" s="68" t="s">
        <v>93</v>
      </c>
      <c r="ROM456" s="68" t="s">
        <v>93</v>
      </c>
      <c r="RON456" s="68" t="s">
        <v>93</v>
      </c>
      <c r="ROO456" s="68" t="s">
        <v>93</v>
      </c>
      <c r="ROP456" s="68" t="s">
        <v>93</v>
      </c>
      <c r="ROQ456" s="68" t="s">
        <v>93</v>
      </c>
      <c r="ROR456" s="68" t="s">
        <v>93</v>
      </c>
      <c r="ROS456" s="68" t="s">
        <v>93</v>
      </c>
      <c r="ROT456" s="68" t="s">
        <v>93</v>
      </c>
      <c r="ROU456" s="68" t="s">
        <v>93</v>
      </c>
      <c r="ROV456" s="68" t="s">
        <v>93</v>
      </c>
      <c r="ROW456" s="68" t="s">
        <v>93</v>
      </c>
      <c r="ROX456" s="68" t="s">
        <v>93</v>
      </c>
      <c r="ROY456" s="68" t="s">
        <v>93</v>
      </c>
      <c r="ROZ456" s="68" t="s">
        <v>93</v>
      </c>
      <c r="RPA456" s="68" t="s">
        <v>93</v>
      </c>
      <c r="RPB456" s="68" t="s">
        <v>93</v>
      </c>
      <c r="RPC456" s="68" t="s">
        <v>93</v>
      </c>
      <c r="RPD456" s="68" t="s">
        <v>93</v>
      </c>
      <c r="RPE456" s="68" t="s">
        <v>93</v>
      </c>
      <c r="RPF456" s="68" t="s">
        <v>93</v>
      </c>
      <c r="RPG456" s="68" t="s">
        <v>93</v>
      </c>
      <c r="RPH456" s="68" t="s">
        <v>93</v>
      </c>
      <c r="RPI456" s="68" t="s">
        <v>93</v>
      </c>
      <c r="RPJ456" s="68" t="s">
        <v>93</v>
      </c>
      <c r="RPK456" s="68" t="s">
        <v>93</v>
      </c>
      <c r="RPL456" s="68" t="s">
        <v>93</v>
      </c>
      <c r="RPM456" s="68" t="s">
        <v>93</v>
      </c>
      <c r="RPN456" s="68" t="s">
        <v>93</v>
      </c>
      <c r="RPO456" s="68" t="s">
        <v>93</v>
      </c>
      <c r="RPP456" s="68" t="s">
        <v>93</v>
      </c>
      <c r="RPQ456" s="68" t="s">
        <v>93</v>
      </c>
      <c r="RPR456" s="68" t="s">
        <v>93</v>
      </c>
      <c r="RPS456" s="68" t="s">
        <v>93</v>
      </c>
      <c r="RPT456" s="68" t="s">
        <v>93</v>
      </c>
      <c r="RPU456" s="68" t="s">
        <v>93</v>
      </c>
      <c r="RPV456" s="68" t="s">
        <v>93</v>
      </c>
      <c r="RPW456" s="68" t="s">
        <v>93</v>
      </c>
      <c r="RPX456" s="68" t="s">
        <v>93</v>
      </c>
      <c r="RPY456" s="68" t="s">
        <v>93</v>
      </c>
      <c r="RPZ456" s="68" t="s">
        <v>93</v>
      </c>
      <c r="RQA456" s="68" t="s">
        <v>93</v>
      </c>
      <c r="RQB456" s="68" t="s">
        <v>93</v>
      </c>
      <c r="RQC456" s="68" t="s">
        <v>93</v>
      </c>
      <c r="RQD456" s="68" t="s">
        <v>93</v>
      </c>
      <c r="RQE456" s="68" t="s">
        <v>93</v>
      </c>
      <c r="RQF456" s="68" t="s">
        <v>93</v>
      </c>
      <c r="RQG456" s="68" t="s">
        <v>93</v>
      </c>
      <c r="RQH456" s="68" t="s">
        <v>93</v>
      </c>
      <c r="RQI456" s="68" t="s">
        <v>93</v>
      </c>
      <c r="RQJ456" s="68" t="s">
        <v>93</v>
      </c>
      <c r="RQK456" s="68" t="s">
        <v>93</v>
      </c>
      <c r="RQL456" s="68" t="s">
        <v>93</v>
      </c>
      <c r="RQM456" s="68" t="s">
        <v>93</v>
      </c>
      <c r="RQN456" s="68" t="s">
        <v>93</v>
      </c>
      <c r="RQO456" s="68" t="s">
        <v>93</v>
      </c>
      <c r="RQP456" s="68" t="s">
        <v>93</v>
      </c>
      <c r="RQQ456" s="68" t="s">
        <v>93</v>
      </c>
      <c r="RQR456" s="68" t="s">
        <v>93</v>
      </c>
      <c r="RQS456" s="68" t="s">
        <v>93</v>
      </c>
      <c r="RQT456" s="68" t="s">
        <v>93</v>
      </c>
      <c r="RQU456" s="68" t="s">
        <v>93</v>
      </c>
      <c r="RQV456" s="68" t="s">
        <v>93</v>
      </c>
      <c r="RQW456" s="68" t="s">
        <v>93</v>
      </c>
      <c r="RQX456" s="68" t="s">
        <v>93</v>
      </c>
      <c r="RQY456" s="68" t="s">
        <v>93</v>
      </c>
      <c r="RQZ456" s="68" t="s">
        <v>93</v>
      </c>
      <c r="RRA456" s="68" t="s">
        <v>93</v>
      </c>
      <c r="RRB456" s="68" t="s">
        <v>93</v>
      </c>
      <c r="RRC456" s="68" t="s">
        <v>93</v>
      </c>
      <c r="RRD456" s="68" t="s">
        <v>93</v>
      </c>
      <c r="RRE456" s="68" t="s">
        <v>93</v>
      </c>
      <c r="RRF456" s="68" t="s">
        <v>93</v>
      </c>
      <c r="RRG456" s="68" t="s">
        <v>93</v>
      </c>
      <c r="RRH456" s="68" t="s">
        <v>93</v>
      </c>
      <c r="RRI456" s="68" t="s">
        <v>93</v>
      </c>
      <c r="RRJ456" s="68" t="s">
        <v>93</v>
      </c>
      <c r="RRK456" s="68" t="s">
        <v>93</v>
      </c>
      <c r="RRL456" s="68" t="s">
        <v>93</v>
      </c>
      <c r="RRM456" s="68" t="s">
        <v>93</v>
      </c>
      <c r="RRN456" s="68" t="s">
        <v>93</v>
      </c>
      <c r="RRO456" s="68" t="s">
        <v>93</v>
      </c>
      <c r="RRP456" s="68" t="s">
        <v>93</v>
      </c>
      <c r="RRQ456" s="68" t="s">
        <v>93</v>
      </c>
      <c r="RRR456" s="68" t="s">
        <v>93</v>
      </c>
      <c r="RRS456" s="68" t="s">
        <v>93</v>
      </c>
      <c r="RRT456" s="68" t="s">
        <v>93</v>
      </c>
      <c r="RRU456" s="68" t="s">
        <v>93</v>
      </c>
      <c r="RRV456" s="68" t="s">
        <v>93</v>
      </c>
      <c r="RRW456" s="68" t="s">
        <v>93</v>
      </c>
      <c r="RRX456" s="68" t="s">
        <v>93</v>
      </c>
      <c r="RRY456" s="68" t="s">
        <v>93</v>
      </c>
      <c r="RRZ456" s="68" t="s">
        <v>93</v>
      </c>
      <c r="RSA456" s="68" t="s">
        <v>93</v>
      </c>
      <c r="RSB456" s="68" t="s">
        <v>93</v>
      </c>
      <c r="RSC456" s="68" t="s">
        <v>93</v>
      </c>
      <c r="RSD456" s="68" t="s">
        <v>93</v>
      </c>
      <c r="RSE456" s="68" t="s">
        <v>93</v>
      </c>
      <c r="RSF456" s="68" t="s">
        <v>93</v>
      </c>
      <c r="RSG456" s="68" t="s">
        <v>93</v>
      </c>
      <c r="RSH456" s="68" t="s">
        <v>93</v>
      </c>
      <c r="RSI456" s="68" t="s">
        <v>93</v>
      </c>
      <c r="RSJ456" s="68" t="s">
        <v>93</v>
      </c>
      <c r="RSK456" s="68" t="s">
        <v>93</v>
      </c>
      <c r="RSL456" s="68" t="s">
        <v>93</v>
      </c>
      <c r="RSM456" s="68" t="s">
        <v>93</v>
      </c>
      <c r="RSN456" s="68" t="s">
        <v>93</v>
      </c>
      <c r="RSO456" s="68" t="s">
        <v>93</v>
      </c>
      <c r="RSP456" s="68" t="s">
        <v>93</v>
      </c>
      <c r="RSQ456" s="68" t="s">
        <v>93</v>
      </c>
      <c r="RSR456" s="68" t="s">
        <v>93</v>
      </c>
      <c r="RSS456" s="68" t="s">
        <v>93</v>
      </c>
      <c r="RST456" s="68" t="s">
        <v>93</v>
      </c>
      <c r="RSU456" s="68" t="s">
        <v>93</v>
      </c>
      <c r="RSV456" s="68" t="s">
        <v>93</v>
      </c>
      <c r="RSW456" s="68" t="s">
        <v>93</v>
      </c>
      <c r="RSX456" s="68" t="s">
        <v>93</v>
      </c>
      <c r="RSY456" s="68" t="s">
        <v>93</v>
      </c>
      <c r="RSZ456" s="68" t="s">
        <v>93</v>
      </c>
      <c r="RTA456" s="68" t="s">
        <v>93</v>
      </c>
      <c r="RTB456" s="68" t="s">
        <v>93</v>
      </c>
      <c r="RTC456" s="68" t="s">
        <v>93</v>
      </c>
      <c r="RTD456" s="68" t="s">
        <v>93</v>
      </c>
      <c r="RTE456" s="68" t="s">
        <v>93</v>
      </c>
      <c r="RTF456" s="68" t="s">
        <v>93</v>
      </c>
      <c r="RTG456" s="68" t="s">
        <v>93</v>
      </c>
      <c r="RTH456" s="68" t="s">
        <v>93</v>
      </c>
      <c r="RTI456" s="68" t="s">
        <v>93</v>
      </c>
      <c r="RTJ456" s="68" t="s">
        <v>93</v>
      </c>
      <c r="RTK456" s="68" t="s">
        <v>93</v>
      </c>
      <c r="RTL456" s="68" t="s">
        <v>93</v>
      </c>
      <c r="RTM456" s="68" t="s">
        <v>93</v>
      </c>
      <c r="RTN456" s="68" t="s">
        <v>93</v>
      </c>
      <c r="RTO456" s="68" t="s">
        <v>93</v>
      </c>
      <c r="RTP456" s="68" t="s">
        <v>93</v>
      </c>
      <c r="RTQ456" s="68" t="s">
        <v>93</v>
      </c>
      <c r="RTR456" s="68" t="s">
        <v>93</v>
      </c>
      <c r="RTS456" s="68" t="s">
        <v>93</v>
      </c>
      <c r="RTT456" s="68" t="s">
        <v>93</v>
      </c>
      <c r="RTU456" s="68" t="s">
        <v>93</v>
      </c>
      <c r="RTV456" s="68" t="s">
        <v>93</v>
      </c>
      <c r="RTW456" s="68" t="s">
        <v>93</v>
      </c>
      <c r="RTX456" s="68" t="s">
        <v>93</v>
      </c>
      <c r="RTY456" s="68" t="s">
        <v>93</v>
      </c>
      <c r="RTZ456" s="68" t="s">
        <v>93</v>
      </c>
      <c r="RUA456" s="68" t="s">
        <v>93</v>
      </c>
      <c r="RUB456" s="68" t="s">
        <v>93</v>
      </c>
      <c r="RUC456" s="68" t="s">
        <v>93</v>
      </c>
      <c r="RUD456" s="68" t="s">
        <v>93</v>
      </c>
      <c r="RUE456" s="68" t="s">
        <v>93</v>
      </c>
      <c r="RUF456" s="68" t="s">
        <v>93</v>
      </c>
      <c r="RUG456" s="68" t="s">
        <v>93</v>
      </c>
      <c r="RUH456" s="68" t="s">
        <v>93</v>
      </c>
      <c r="RUI456" s="68" t="s">
        <v>93</v>
      </c>
      <c r="RUJ456" s="68" t="s">
        <v>93</v>
      </c>
      <c r="RUK456" s="68" t="s">
        <v>93</v>
      </c>
      <c r="RUL456" s="68" t="s">
        <v>93</v>
      </c>
      <c r="RUM456" s="68" t="s">
        <v>93</v>
      </c>
      <c r="RUN456" s="68" t="s">
        <v>93</v>
      </c>
      <c r="RUO456" s="68" t="s">
        <v>93</v>
      </c>
      <c r="RUP456" s="68" t="s">
        <v>93</v>
      </c>
      <c r="RUQ456" s="68" t="s">
        <v>93</v>
      </c>
      <c r="RUR456" s="68" t="s">
        <v>93</v>
      </c>
      <c r="RUS456" s="68" t="s">
        <v>93</v>
      </c>
      <c r="RUT456" s="68" t="s">
        <v>93</v>
      </c>
      <c r="RUU456" s="68" t="s">
        <v>93</v>
      </c>
      <c r="RUV456" s="68" t="s">
        <v>93</v>
      </c>
      <c r="RUW456" s="68" t="s">
        <v>93</v>
      </c>
      <c r="RUX456" s="68" t="s">
        <v>93</v>
      </c>
      <c r="RUY456" s="68" t="s">
        <v>93</v>
      </c>
      <c r="RUZ456" s="68" t="s">
        <v>93</v>
      </c>
      <c r="RVA456" s="68" t="s">
        <v>93</v>
      </c>
      <c r="RVB456" s="68" t="s">
        <v>93</v>
      </c>
      <c r="RVC456" s="68" t="s">
        <v>93</v>
      </c>
      <c r="RVD456" s="68" t="s">
        <v>93</v>
      </c>
      <c r="RVE456" s="68" t="s">
        <v>93</v>
      </c>
      <c r="RVF456" s="68" t="s">
        <v>93</v>
      </c>
      <c r="RVG456" s="68" t="s">
        <v>93</v>
      </c>
      <c r="RVH456" s="68" t="s">
        <v>93</v>
      </c>
      <c r="RVI456" s="68" t="s">
        <v>93</v>
      </c>
      <c r="RVJ456" s="68" t="s">
        <v>93</v>
      </c>
      <c r="RVK456" s="68" t="s">
        <v>93</v>
      </c>
      <c r="RVL456" s="68" t="s">
        <v>93</v>
      </c>
      <c r="RVM456" s="68" t="s">
        <v>93</v>
      </c>
      <c r="RVN456" s="68" t="s">
        <v>93</v>
      </c>
      <c r="RVO456" s="68" t="s">
        <v>93</v>
      </c>
      <c r="RVP456" s="68" t="s">
        <v>93</v>
      </c>
      <c r="RVQ456" s="68" t="s">
        <v>93</v>
      </c>
      <c r="RVR456" s="68" t="s">
        <v>93</v>
      </c>
      <c r="RVS456" s="68" t="s">
        <v>93</v>
      </c>
      <c r="RVT456" s="68" t="s">
        <v>93</v>
      </c>
      <c r="RVU456" s="68" t="s">
        <v>93</v>
      </c>
      <c r="RVV456" s="68" t="s">
        <v>93</v>
      </c>
      <c r="RVW456" s="68" t="s">
        <v>93</v>
      </c>
      <c r="RVX456" s="68" t="s">
        <v>93</v>
      </c>
      <c r="RVY456" s="68" t="s">
        <v>93</v>
      </c>
      <c r="RVZ456" s="68" t="s">
        <v>93</v>
      </c>
      <c r="RWA456" s="68" t="s">
        <v>93</v>
      </c>
      <c r="RWB456" s="68" t="s">
        <v>93</v>
      </c>
      <c r="RWC456" s="68" t="s">
        <v>93</v>
      </c>
      <c r="RWD456" s="68" t="s">
        <v>93</v>
      </c>
      <c r="RWE456" s="68" t="s">
        <v>93</v>
      </c>
      <c r="RWF456" s="68" t="s">
        <v>93</v>
      </c>
      <c r="RWG456" s="68" t="s">
        <v>93</v>
      </c>
      <c r="RWH456" s="68" t="s">
        <v>93</v>
      </c>
      <c r="RWI456" s="68" t="s">
        <v>93</v>
      </c>
      <c r="RWJ456" s="68" t="s">
        <v>93</v>
      </c>
      <c r="RWK456" s="68" t="s">
        <v>93</v>
      </c>
      <c r="RWL456" s="68" t="s">
        <v>93</v>
      </c>
      <c r="RWM456" s="68" t="s">
        <v>93</v>
      </c>
      <c r="RWN456" s="68" t="s">
        <v>93</v>
      </c>
      <c r="RWO456" s="68" t="s">
        <v>93</v>
      </c>
      <c r="RWP456" s="68" t="s">
        <v>93</v>
      </c>
      <c r="RWQ456" s="68" t="s">
        <v>93</v>
      </c>
      <c r="RWR456" s="68" t="s">
        <v>93</v>
      </c>
      <c r="RWS456" s="68" t="s">
        <v>93</v>
      </c>
      <c r="RWT456" s="68" t="s">
        <v>93</v>
      </c>
      <c r="RWU456" s="68" t="s">
        <v>93</v>
      </c>
      <c r="RWV456" s="68" t="s">
        <v>93</v>
      </c>
      <c r="RWW456" s="68" t="s">
        <v>93</v>
      </c>
      <c r="RWX456" s="68" t="s">
        <v>93</v>
      </c>
      <c r="RWY456" s="68" t="s">
        <v>93</v>
      </c>
      <c r="RWZ456" s="68" t="s">
        <v>93</v>
      </c>
      <c r="RXA456" s="68" t="s">
        <v>93</v>
      </c>
      <c r="RXB456" s="68" t="s">
        <v>93</v>
      </c>
      <c r="RXC456" s="68" t="s">
        <v>93</v>
      </c>
      <c r="RXD456" s="68" t="s">
        <v>93</v>
      </c>
      <c r="RXE456" s="68" t="s">
        <v>93</v>
      </c>
      <c r="RXF456" s="68" t="s">
        <v>93</v>
      </c>
      <c r="RXG456" s="68" t="s">
        <v>93</v>
      </c>
      <c r="RXH456" s="68" t="s">
        <v>93</v>
      </c>
      <c r="RXI456" s="68" t="s">
        <v>93</v>
      </c>
      <c r="RXJ456" s="68" t="s">
        <v>93</v>
      </c>
      <c r="RXK456" s="68" t="s">
        <v>93</v>
      </c>
      <c r="RXL456" s="68" t="s">
        <v>93</v>
      </c>
      <c r="RXM456" s="68" t="s">
        <v>93</v>
      </c>
      <c r="RXN456" s="68" t="s">
        <v>93</v>
      </c>
      <c r="RXO456" s="68" t="s">
        <v>93</v>
      </c>
      <c r="RXP456" s="68" t="s">
        <v>93</v>
      </c>
      <c r="RXQ456" s="68" t="s">
        <v>93</v>
      </c>
      <c r="RXR456" s="68" t="s">
        <v>93</v>
      </c>
      <c r="RXS456" s="68" t="s">
        <v>93</v>
      </c>
      <c r="RXT456" s="68" t="s">
        <v>93</v>
      </c>
      <c r="RXU456" s="68" t="s">
        <v>93</v>
      </c>
      <c r="RXV456" s="68" t="s">
        <v>93</v>
      </c>
      <c r="RXW456" s="68" t="s">
        <v>93</v>
      </c>
      <c r="RXX456" s="68" t="s">
        <v>93</v>
      </c>
      <c r="RXY456" s="68" t="s">
        <v>93</v>
      </c>
      <c r="RXZ456" s="68" t="s">
        <v>93</v>
      </c>
      <c r="RYA456" s="68" t="s">
        <v>93</v>
      </c>
      <c r="RYB456" s="68" t="s">
        <v>93</v>
      </c>
      <c r="RYC456" s="68" t="s">
        <v>93</v>
      </c>
      <c r="RYD456" s="68" t="s">
        <v>93</v>
      </c>
      <c r="RYE456" s="68" t="s">
        <v>93</v>
      </c>
      <c r="RYF456" s="68" t="s">
        <v>93</v>
      </c>
      <c r="RYG456" s="68" t="s">
        <v>93</v>
      </c>
      <c r="RYH456" s="68" t="s">
        <v>93</v>
      </c>
      <c r="RYI456" s="68" t="s">
        <v>93</v>
      </c>
      <c r="RYJ456" s="68" t="s">
        <v>93</v>
      </c>
      <c r="RYK456" s="68" t="s">
        <v>93</v>
      </c>
      <c r="RYL456" s="68" t="s">
        <v>93</v>
      </c>
      <c r="RYM456" s="68" t="s">
        <v>93</v>
      </c>
      <c r="RYN456" s="68" t="s">
        <v>93</v>
      </c>
      <c r="RYO456" s="68" t="s">
        <v>93</v>
      </c>
      <c r="RYP456" s="68" t="s">
        <v>93</v>
      </c>
      <c r="RYQ456" s="68" t="s">
        <v>93</v>
      </c>
      <c r="RYR456" s="68" t="s">
        <v>93</v>
      </c>
      <c r="RYS456" s="68" t="s">
        <v>93</v>
      </c>
      <c r="RYT456" s="68" t="s">
        <v>93</v>
      </c>
      <c r="RYU456" s="68" t="s">
        <v>93</v>
      </c>
      <c r="RYV456" s="68" t="s">
        <v>93</v>
      </c>
      <c r="RYW456" s="68" t="s">
        <v>93</v>
      </c>
      <c r="RYX456" s="68" t="s">
        <v>93</v>
      </c>
      <c r="RYY456" s="68" t="s">
        <v>93</v>
      </c>
      <c r="RYZ456" s="68" t="s">
        <v>93</v>
      </c>
      <c r="RZA456" s="68" t="s">
        <v>93</v>
      </c>
      <c r="RZB456" s="68" t="s">
        <v>93</v>
      </c>
      <c r="RZC456" s="68" t="s">
        <v>93</v>
      </c>
      <c r="RZD456" s="68" t="s">
        <v>93</v>
      </c>
      <c r="RZE456" s="68" t="s">
        <v>93</v>
      </c>
      <c r="RZF456" s="68" t="s">
        <v>93</v>
      </c>
      <c r="RZG456" s="68" t="s">
        <v>93</v>
      </c>
      <c r="RZH456" s="68" t="s">
        <v>93</v>
      </c>
      <c r="RZI456" s="68" t="s">
        <v>93</v>
      </c>
      <c r="RZJ456" s="68" t="s">
        <v>93</v>
      </c>
      <c r="RZK456" s="68" t="s">
        <v>93</v>
      </c>
      <c r="RZL456" s="68" t="s">
        <v>93</v>
      </c>
      <c r="RZM456" s="68" t="s">
        <v>93</v>
      </c>
      <c r="RZN456" s="68" t="s">
        <v>93</v>
      </c>
      <c r="RZO456" s="68" t="s">
        <v>93</v>
      </c>
      <c r="RZP456" s="68" t="s">
        <v>93</v>
      </c>
      <c r="RZQ456" s="68" t="s">
        <v>93</v>
      </c>
      <c r="RZR456" s="68" t="s">
        <v>93</v>
      </c>
      <c r="RZS456" s="68" t="s">
        <v>93</v>
      </c>
      <c r="RZT456" s="68" t="s">
        <v>93</v>
      </c>
      <c r="RZU456" s="68" t="s">
        <v>93</v>
      </c>
      <c r="RZV456" s="68" t="s">
        <v>93</v>
      </c>
      <c r="RZW456" s="68" t="s">
        <v>93</v>
      </c>
      <c r="RZX456" s="68" t="s">
        <v>93</v>
      </c>
      <c r="RZY456" s="68" t="s">
        <v>93</v>
      </c>
      <c r="RZZ456" s="68" t="s">
        <v>93</v>
      </c>
      <c r="SAA456" s="68" t="s">
        <v>93</v>
      </c>
      <c r="SAB456" s="68" t="s">
        <v>93</v>
      </c>
      <c r="SAC456" s="68" t="s">
        <v>93</v>
      </c>
      <c r="SAD456" s="68" t="s">
        <v>93</v>
      </c>
      <c r="SAE456" s="68" t="s">
        <v>93</v>
      </c>
      <c r="SAF456" s="68" t="s">
        <v>93</v>
      </c>
      <c r="SAG456" s="68" t="s">
        <v>93</v>
      </c>
      <c r="SAH456" s="68" t="s">
        <v>93</v>
      </c>
      <c r="SAI456" s="68" t="s">
        <v>93</v>
      </c>
      <c r="SAJ456" s="68" t="s">
        <v>93</v>
      </c>
      <c r="SAK456" s="68" t="s">
        <v>93</v>
      </c>
      <c r="SAL456" s="68" t="s">
        <v>93</v>
      </c>
      <c r="SAM456" s="68" t="s">
        <v>93</v>
      </c>
      <c r="SAN456" s="68" t="s">
        <v>93</v>
      </c>
      <c r="SAO456" s="68" t="s">
        <v>93</v>
      </c>
      <c r="SAP456" s="68" t="s">
        <v>93</v>
      </c>
      <c r="SAQ456" s="68" t="s">
        <v>93</v>
      </c>
      <c r="SAR456" s="68" t="s">
        <v>93</v>
      </c>
      <c r="SAS456" s="68" t="s">
        <v>93</v>
      </c>
      <c r="SAT456" s="68" t="s">
        <v>93</v>
      </c>
      <c r="SAU456" s="68" t="s">
        <v>93</v>
      </c>
      <c r="SAV456" s="68" t="s">
        <v>93</v>
      </c>
      <c r="SAW456" s="68" t="s">
        <v>93</v>
      </c>
      <c r="SAX456" s="68" t="s">
        <v>93</v>
      </c>
      <c r="SAY456" s="68" t="s">
        <v>93</v>
      </c>
      <c r="SAZ456" s="68" t="s">
        <v>93</v>
      </c>
      <c r="SBA456" s="68" t="s">
        <v>93</v>
      </c>
      <c r="SBB456" s="68" t="s">
        <v>93</v>
      </c>
      <c r="SBC456" s="68" t="s">
        <v>93</v>
      </c>
      <c r="SBD456" s="68" t="s">
        <v>93</v>
      </c>
      <c r="SBE456" s="68" t="s">
        <v>93</v>
      </c>
      <c r="SBF456" s="68" t="s">
        <v>93</v>
      </c>
      <c r="SBG456" s="68" t="s">
        <v>93</v>
      </c>
      <c r="SBH456" s="68" t="s">
        <v>93</v>
      </c>
      <c r="SBI456" s="68" t="s">
        <v>93</v>
      </c>
      <c r="SBJ456" s="68" t="s">
        <v>93</v>
      </c>
      <c r="SBK456" s="68" t="s">
        <v>93</v>
      </c>
      <c r="SBL456" s="68" t="s">
        <v>93</v>
      </c>
      <c r="SBM456" s="68" t="s">
        <v>93</v>
      </c>
      <c r="SBN456" s="68" t="s">
        <v>93</v>
      </c>
      <c r="SBO456" s="68" t="s">
        <v>93</v>
      </c>
      <c r="SBP456" s="68" t="s">
        <v>93</v>
      </c>
      <c r="SBQ456" s="68" t="s">
        <v>93</v>
      </c>
      <c r="SBR456" s="68" t="s">
        <v>93</v>
      </c>
      <c r="SBS456" s="68" t="s">
        <v>93</v>
      </c>
      <c r="SBT456" s="68" t="s">
        <v>93</v>
      </c>
      <c r="SBU456" s="68" t="s">
        <v>93</v>
      </c>
      <c r="SBV456" s="68" t="s">
        <v>93</v>
      </c>
      <c r="SBW456" s="68" t="s">
        <v>93</v>
      </c>
      <c r="SBX456" s="68" t="s">
        <v>93</v>
      </c>
      <c r="SBY456" s="68" t="s">
        <v>93</v>
      </c>
      <c r="SBZ456" s="68" t="s">
        <v>93</v>
      </c>
      <c r="SCA456" s="68" t="s">
        <v>93</v>
      </c>
      <c r="SCB456" s="68" t="s">
        <v>93</v>
      </c>
      <c r="SCC456" s="68" t="s">
        <v>93</v>
      </c>
      <c r="SCD456" s="68" t="s">
        <v>93</v>
      </c>
      <c r="SCE456" s="68" t="s">
        <v>93</v>
      </c>
      <c r="SCF456" s="68" t="s">
        <v>93</v>
      </c>
      <c r="SCG456" s="68" t="s">
        <v>93</v>
      </c>
      <c r="SCH456" s="68" t="s">
        <v>93</v>
      </c>
      <c r="SCI456" s="68" t="s">
        <v>93</v>
      </c>
      <c r="SCJ456" s="68" t="s">
        <v>93</v>
      </c>
      <c r="SCK456" s="68" t="s">
        <v>93</v>
      </c>
      <c r="SCL456" s="68" t="s">
        <v>93</v>
      </c>
      <c r="SCM456" s="68" t="s">
        <v>93</v>
      </c>
      <c r="SCN456" s="68" t="s">
        <v>93</v>
      </c>
      <c r="SCO456" s="68" t="s">
        <v>93</v>
      </c>
      <c r="SCP456" s="68" t="s">
        <v>93</v>
      </c>
      <c r="SCQ456" s="68" t="s">
        <v>93</v>
      </c>
      <c r="SCR456" s="68" t="s">
        <v>93</v>
      </c>
      <c r="SCS456" s="68" t="s">
        <v>93</v>
      </c>
      <c r="SCT456" s="68" t="s">
        <v>93</v>
      </c>
      <c r="SCU456" s="68" t="s">
        <v>93</v>
      </c>
      <c r="SCV456" s="68" t="s">
        <v>93</v>
      </c>
      <c r="SCW456" s="68" t="s">
        <v>93</v>
      </c>
      <c r="SCX456" s="68" t="s">
        <v>93</v>
      </c>
      <c r="SCY456" s="68" t="s">
        <v>93</v>
      </c>
      <c r="SCZ456" s="68" t="s">
        <v>93</v>
      </c>
      <c r="SDA456" s="68" t="s">
        <v>93</v>
      </c>
      <c r="SDB456" s="68" t="s">
        <v>93</v>
      </c>
      <c r="SDC456" s="68" t="s">
        <v>93</v>
      </c>
      <c r="SDD456" s="68" t="s">
        <v>93</v>
      </c>
      <c r="SDE456" s="68" t="s">
        <v>93</v>
      </c>
      <c r="SDF456" s="68" t="s">
        <v>93</v>
      </c>
      <c r="SDG456" s="68" t="s">
        <v>93</v>
      </c>
      <c r="SDH456" s="68" t="s">
        <v>93</v>
      </c>
      <c r="SDI456" s="68" t="s">
        <v>93</v>
      </c>
      <c r="SDJ456" s="68" t="s">
        <v>93</v>
      </c>
      <c r="SDK456" s="68" t="s">
        <v>93</v>
      </c>
      <c r="SDL456" s="68" t="s">
        <v>93</v>
      </c>
      <c r="SDM456" s="68" t="s">
        <v>93</v>
      </c>
      <c r="SDN456" s="68" t="s">
        <v>93</v>
      </c>
      <c r="SDO456" s="68" t="s">
        <v>93</v>
      </c>
      <c r="SDP456" s="68" t="s">
        <v>93</v>
      </c>
      <c r="SDQ456" s="68" t="s">
        <v>93</v>
      </c>
      <c r="SDR456" s="68" t="s">
        <v>93</v>
      </c>
      <c r="SDS456" s="68" t="s">
        <v>93</v>
      </c>
      <c r="SDT456" s="68" t="s">
        <v>93</v>
      </c>
      <c r="SDU456" s="68" t="s">
        <v>93</v>
      </c>
      <c r="SDV456" s="68" t="s">
        <v>93</v>
      </c>
      <c r="SDW456" s="68" t="s">
        <v>93</v>
      </c>
      <c r="SDX456" s="68" t="s">
        <v>93</v>
      </c>
      <c r="SDY456" s="68" t="s">
        <v>93</v>
      </c>
      <c r="SDZ456" s="68" t="s">
        <v>93</v>
      </c>
      <c r="SEA456" s="68" t="s">
        <v>93</v>
      </c>
      <c r="SEB456" s="68" t="s">
        <v>93</v>
      </c>
      <c r="SEC456" s="68" t="s">
        <v>93</v>
      </c>
      <c r="SED456" s="68" t="s">
        <v>93</v>
      </c>
      <c r="SEE456" s="68" t="s">
        <v>93</v>
      </c>
      <c r="SEF456" s="68" t="s">
        <v>93</v>
      </c>
      <c r="SEG456" s="68" t="s">
        <v>93</v>
      </c>
      <c r="SEH456" s="68" t="s">
        <v>93</v>
      </c>
      <c r="SEI456" s="68" t="s">
        <v>93</v>
      </c>
      <c r="SEJ456" s="68" t="s">
        <v>93</v>
      </c>
      <c r="SEK456" s="68" t="s">
        <v>93</v>
      </c>
      <c r="SEL456" s="68" t="s">
        <v>93</v>
      </c>
      <c r="SEM456" s="68" t="s">
        <v>93</v>
      </c>
      <c r="SEN456" s="68" t="s">
        <v>93</v>
      </c>
      <c r="SEO456" s="68" t="s">
        <v>93</v>
      </c>
      <c r="SEP456" s="68" t="s">
        <v>93</v>
      </c>
      <c r="SEQ456" s="68" t="s">
        <v>93</v>
      </c>
      <c r="SER456" s="68" t="s">
        <v>93</v>
      </c>
      <c r="SES456" s="68" t="s">
        <v>93</v>
      </c>
      <c r="SET456" s="68" t="s">
        <v>93</v>
      </c>
      <c r="SEU456" s="68" t="s">
        <v>93</v>
      </c>
      <c r="SEV456" s="68" t="s">
        <v>93</v>
      </c>
      <c r="SEW456" s="68" t="s">
        <v>93</v>
      </c>
      <c r="SEX456" s="68" t="s">
        <v>93</v>
      </c>
      <c r="SEY456" s="68" t="s">
        <v>93</v>
      </c>
      <c r="SEZ456" s="68" t="s">
        <v>93</v>
      </c>
      <c r="SFA456" s="68" t="s">
        <v>93</v>
      </c>
      <c r="SFB456" s="68" t="s">
        <v>93</v>
      </c>
      <c r="SFC456" s="68" t="s">
        <v>93</v>
      </c>
      <c r="SFD456" s="68" t="s">
        <v>93</v>
      </c>
      <c r="SFE456" s="68" t="s">
        <v>93</v>
      </c>
      <c r="SFF456" s="68" t="s">
        <v>93</v>
      </c>
      <c r="SFG456" s="68" t="s">
        <v>93</v>
      </c>
      <c r="SFH456" s="68" t="s">
        <v>93</v>
      </c>
      <c r="SFI456" s="68" t="s">
        <v>93</v>
      </c>
      <c r="SFJ456" s="68" t="s">
        <v>93</v>
      </c>
      <c r="SFK456" s="68" t="s">
        <v>93</v>
      </c>
      <c r="SFL456" s="68" t="s">
        <v>93</v>
      </c>
      <c r="SFM456" s="68" t="s">
        <v>93</v>
      </c>
      <c r="SFN456" s="68" t="s">
        <v>93</v>
      </c>
      <c r="SFO456" s="68" t="s">
        <v>93</v>
      </c>
      <c r="SFP456" s="68" t="s">
        <v>93</v>
      </c>
      <c r="SFQ456" s="68" t="s">
        <v>93</v>
      </c>
      <c r="SFR456" s="68" t="s">
        <v>93</v>
      </c>
      <c r="SFS456" s="68" t="s">
        <v>93</v>
      </c>
      <c r="SFT456" s="68" t="s">
        <v>93</v>
      </c>
      <c r="SFU456" s="68" t="s">
        <v>93</v>
      </c>
      <c r="SFV456" s="68" t="s">
        <v>93</v>
      </c>
      <c r="SFW456" s="68" t="s">
        <v>93</v>
      </c>
      <c r="SFX456" s="68" t="s">
        <v>93</v>
      </c>
      <c r="SFY456" s="68" t="s">
        <v>93</v>
      </c>
      <c r="SFZ456" s="68" t="s">
        <v>93</v>
      </c>
      <c r="SGA456" s="68" t="s">
        <v>93</v>
      </c>
      <c r="SGB456" s="68" t="s">
        <v>93</v>
      </c>
      <c r="SGC456" s="68" t="s">
        <v>93</v>
      </c>
      <c r="SGD456" s="68" t="s">
        <v>93</v>
      </c>
      <c r="SGE456" s="68" t="s">
        <v>93</v>
      </c>
      <c r="SGF456" s="68" t="s">
        <v>93</v>
      </c>
      <c r="SGG456" s="68" t="s">
        <v>93</v>
      </c>
      <c r="SGH456" s="68" t="s">
        <v>93</v>
      </c>
      <c r="SGI456" s="68" t="s">
        <v>93</v>
      </c>
      <c r="SGJ456" s="68" t="s">
        <v>93</v>
      </c>
      <c r="SGK456" s="68" t="s">
        <v>93</v>
      </c>
      <c r="SGL456" s="68" t="s">
        <v>93</v>
      </c>
      <c r="SGM456" s="68" t="s">
        <v>93</v>
      </c>
      <c r="SGN456" s="68" t="s">
        <v>93</v>
      </c>
      <c r="SGO456" s="68" t="s">
        <v>93</v>
      </c>
      <c r="SGP456" s="68" t="s">
        <v>93</v>
      </c>
      <c r="SGQ456" s="68" t="s">
        <v>93</v>
      </c>
      <c r="SGR456" s="68" t="s">
        <v>93</v>
      </c>
      <c r="SGS456" s="68" t="s">
        <v>93</v>
      </c>
      <c r="SGT456" s="68" t="s">
        <v>93</v>
      </c>
      <c r="SGU456" s="68" t="s">
        <v>93</v>
      </c>
      <c r="SGV456" s="68" t="s">
        <v>93</v>
      </c>
      <c r="SGW456" s="68" t="s">
        <v>93</v>
      </c>
      <c r="SGX456" s="68" t="s">
        <v>93</v>
      </c>
      <c r="SGY456" s="68" t="s">
        <v>93</v>
      </c>
      <c r="SGZ456" s="68" t="s">
        <v>93</v>
      </c>
      <c r="SHA456" s="68" t="s">
        <v>93</v>
      </c>
      <c r="SHB456" s="68" t="s">
        <v>93</v>
      </c>
      <c r="SHC456" s="68" t="s">
        <v>93</v>
      </c>
      <c r="SHD456" s="68" t="s">
        <v>93</v>
      </c>
      <c r="SHE456" s="68" t="s">
        <v>93</v>
      </c>
      <c r="SHF456" s="68" t="s">
        <v>93</v>
      </c>
      <c r="SHG456" s="68" t="s">
        <v>93</v>
      </c>
      <c r="SHH456" s="68" t="s">
        <v>93</v>
      </c>
      <c r="SHI456" s="68" t="s">
        <v>93</v>
      </c>
      <c r="SHJ456" s="68" t="s">
        <v>93</v>
      </c>
      <c r="SHK456" s="68" t="s">
        <v>93</v>
      </c>
      <c r="SHL456" s="68" t="s">
        <v>93</v>
      </c>
      <c r="SHM456" s="68" t="s">
        <v>93</v>
      </c>
      <c r="SHN456" s="68" t="s">
        <v>93</v>
      </c>
      <c r="SHO456" s="68" t="s">
        <v>93</v>
      </c>
      <c r="SHP456" s="68" t="s">
        <v>93</v>
      </c>
      <c r="SHQ456" s="68" t="s">
        <v>93</v>
      </c>
      <c r="SHR456" s="68" t="s">
        <v>93</v>
      </c>
      <c r="SHS456" s="68" t="s">
        <v>93</v>
      </c>
      <c r="SHT456" s="68" t="s">
        <v>93</v>
      </c>
      <c r="SHU456" s="68" t="s">
        <v>93</v>
      </c>
      <c r="SHV456" s="68" t="s">
        <v>93</v>
      </c>
      <c r="SHW456" s="68" t="s">
        <v>93</v>
      </c>
      <c r="SHX456" s="68" t="s">
        <v>93</v>
      </c>
      <c r="SHY456" s="68" t="s">
        <v>93</v>
      </c>
      <c r="SHZ456" s="68" t="s">
        <v>93</v>
      </c>
      <c r="SIA456" s="68" t="s">
        <v>93</v>
      </c>
      <c r="SIB456" s="68" t="s">
        <v>93</v>
      </c>
      <c r="SIC456" s="68" t="s">
        <v>93</v>
      </c>
      <c r="SID456" s="68" t="s">
        <v>93</v>
      </c>
      <c r="SIE456" s="68" t="s">
        <v>93</v>
      </c>
      <c r="SIF456" s="68" t="s">
        <v>93</v>
      </c>
      <c r="SIG456" s="68" t="s">
        <v>93</v>
      </c>
      <c r="SIH456" s="68" t="s">
        <v>93</v>
      </c>
      <c r="SII456" s="68" t="s">
        <v>93</v>
      </c>
      <c r="SIJ456" s="68" t="s">
        <v>93</v>
      </c>
      <c r="SIK456" s="68" t="s">
        <v>93</v>
      </c>
      <c r="SIL456" s="68" t="s">
        <v>93</v>
      </c>
      <c r="SIM456" s="68" t="s">
        <v>93</v>
      </c>
      <c r="SIN456" s="68" t="s">
        <v>93</v>
      </c>
      <c r="SIO456" s="68" t="s">
        <v>93</v>
      </c>
      <c r="SIP456" s="68" t="s">
        <v>93</v>
      </c>
      <c r="SIQ456" s="68" t="s">
        <v>93</v>
      </c>
      <c r="SIR456" s="68" t="s">
        <v>93</v>
      </c>
      <c r="SIS456" s="68" t="s">
        <v>93</v>
      </c>
      <c r="SIT456" s="68" t="s">
        <v>93</v>
      </c>
      <c r="SIU456" s="68" t="s">
        <v>93</v>
      </c>
      <c r="SIV456" s="68" t="s">
        <v>93</v>
      </c>
      <c r="SIW456" s="68" t="s">
        <v>93</v>
      </c>
      <c r="SIX456" s="68" t="s">
        <v>93</v>
      </c>
      <c r="SIY456" s="68" t="s">
        <v>93</v>
      </c>
      <c r="SIZ456" s="68" t="s">
        <v>93</v>
      </c>
      <c r="SJA456" s="68" t="s">
        <v>93</v>
      </c>
      <c r="SJB456" s="68" t="s">
        <v>93</v>
      </c>
      <c r="SJC456" s="68" t="s">
        <v>93</v>
      </c>
      <c r="SJD456" s="68" t="s">
        <v>93</v>
      </c>
      <c r="SJE456" s="68" t="s">
        <v>93</v>
      </c>
      <c r="SJF456" s="68" t="s">
        <v>93</v>
      </c>
      <c r="SJG456" s="68" t="s">
        <v>93</v>
      </c>
      <c r="SJH456" s="68" t="s">
        <v>93</v>
      </c>
      <c r="SJI456" s="68" t="s">
        <v>93</v>
      </c>
      <c r="SJJ456" s="68" t="s">
        <v>93</v>
      </c>
      <c r="SJK456" s="68" t="s">
        <v>93</v>
      </c>
      <c r="SJL456" s="68" t="s">
        <v>93</v>
      </c>
      <c r="SJM456" s="68" t="s">
        <v>93</v>
      </c>
      <c r="SJN456" s="68" t="s">
        <v>93</v>
      </c>
      <c r="SJO456" s="68" t="s">
        <v>93</v>
      </c>
      <c r="SJP456" s="68" t="s">
        <v>93</v>
      </c>
      <c r="SJQ456" s="68" t="s">
        <v>93</v>
      </c>
      <c r="SJR456" s="68" t="s">
        <v>93</v>
      </c>
      <c r="SJS456" s="68" t="s">
        <v>93</v>
      </c>
      <c r="SJT456" s="68" t="s">
        <v>93</v>
      </c>
      <c r="SJU456" s="68" t="s">
        <v>93</v>
      </c>
      <c r="SJV456" s="68" t="s">
        <v>93</v>
      </c>
      <c r="SJW456" s="68" t="s">
        <v>93</v>
      </c>
      <c r="SJX456" s="68" t="s">
        <v>93</v>
      </c>
      <c r="SJY456" s="68" t="s">
        <v>93</v>
      </c>
      <c r="SJZ456" s="68" t="s">
        <v>93</v>
      </c>
      <c r="SKA456" s="68" t="s">
        <v>93</v>
      </c>
      <c r="SKB456" s="68" t="s">
        <v>93</v>
      </c>
      <c r="SKC456" s="68" t="s">
        <v>93</v>
      </c>
      <c r="SKD456" s="68" t="s">
        <v>93</v>
      </c>
      <c r="SKE456" s="68" t="s">
        <v>93</v>
      </c>
      <c r="SKF456" s="68" t="s">
        <v>93</v>
      </c>
      <c r="SKG456" s="68" t="s">
        <v>93</v>
      </c>
      <c r="SKH456" s="68" t="s">
        <v>93</v>
      </c>
      <c r="SKI456" s="68" t="s">
        <v>93</v>
      </c>
      <c r="SKJ456" s="68" t="s">
        <v>93</v>
      </c>
      <c r="SKK456" s="68" t="s">
        <v>93</v>
      </c>
      <c r="SKL456" s="68" t="s">
        <v>93</v>
      </c>
      <c r="SKM456" s="68" t="s">
        <v>93</v>
      </c>
      <c r="SKN456" s="68" t="s">
        <v>93</v>
      </c>
      <c r="SKO456" s="68" t="s">
        <v>93</v>
      </c>
      <c r="SKP456" s="68" t="s">
        <v>93</v>
      </c>
      <c r="SKQ456" s="68" t="s">
        <v>93</v>
      </c>
      <c r="SKR456" s="68" t="s">
        <v>93</v>
      </c>
      <c r="SKS456" s="68" t="s">
        <v>93</v>
      </c>
      <c r="SKT456" s="68" t="s">
        <v>93</v>
      </c>
      <c r="SKU456" s="68" t="s">
        <v>93</v>
      </c>
      <c r="SKV456" s="68" t="s">
        <v>93</v>
      </c>
      <c r="SKW456" s="68" t="s">
        <v>93</v>
      </c>
      <c r="SKX456" s="68" t="s">
        <v>93</v>
      </c>
      <c r="SKY456" s="68" t="s">
        <v>93</v>
      </c>
      <c r="SKZ456" s="68" t="s">
        <v>93</v>
      </c>
      <c r="SLA456" s="68" t="s">
        <v>93</v>
      </c>
      <c r="SLB456" s="68" t="s">
        <v>93</v>
      </c>
      <c r="SLC456" s="68" t="s">
        <v>93</v>
      </c>
      <c r="SLD456" s="68" t="s">
        <v>93</v>
      </c>
      <c r="SLE456" s="68" t="s">
        <v>93</v>
      </c>
      <c r="SLF456" s="68" t="s">
        <v>93</v>
      </c>
      <c r="SLG456" s="68" t="s">
        <v>93</v>
      </c>
      <c r="SLH456" s="68" t="s">
        <v>93</v>
      </c>
      <c r="SLI456" s="68" t="s">
        <v>93</v>
      </c>
      <c r="SLJ456" s="68" t="s">
        <v>93</v>
      </c>
      <c r="SLK456" s="68" t="s">
        <v>93</v>
      </c>
      <c r="SLL456" s="68" t="s">
        <v>93</v>
      </c>
      <c r="SLM456" s="68" t="s">
        <v>93</v>
      </c>
      <c r="SLN456" s="68" t="s">
        <v>93</v>
      </c>
      <c r="SLO456" s="68" t="s">
        <v>93</v>
      </c>
      <c r="SLP456" s="68" t="s">
        <v>93</v>
      </c>
      <c r="SLQ456" s="68" t="s">
        <v>93</v>
      </c>
      <c r="SLR456" s="68" t="s">
        <v>93</v>
      </c>
      <c r="SLS456" s="68" t="s">
        <v>93</v>
      </c>
      <c r="SLT456" s="68" t="s">
        <v>93</v>
      </c>
      <c r="SLU456" s="68" t="s">
        <v>93</v>
      </c>
      <c r="SLV456" s="68" t="s">
        <v>93</v>
      </c>
      <c r="SLW456" s="68" t="s">
        <v>93</v>
      </c>
      <c r="SLX456" s="68" t="s">
        <v>93</v>
      </c>
      <c r="SLY456" s="68" t="s">
        <v>93</v>
      </c>
      <c r="SLZ456" s="68" t="s">
        <v>93</v>
      </c>
      <c r="SMA456" s="68" t="s">
        <v>93</v>
      </c>
      <c r="SMB456" s="68" t="s">
        <v>93</v>
      </c>
      <c r="SMC456" s="68" t="s">
        <v>93</v>
      </c>
      <c r="SMD456" s="68" t="s">
        <v>93</v>
      </c>
      <c r="SME456" s="68" t="s">
        <v>93</v>
      </c>
      <c r="SMF456" s="68" t="s">
        <v>93</v>
      </c>
      <c r="SMG456" s="68" t="s">
        <v>93</v>
      </c>
      <c r="SMH456" s="68" t="s">
        <v>93</v>
      </c>
      <c r="SMI456" s="68" t="s">
        <v>93</v>
      </c>
      <c r="SMJ456" s="68" t="s">
        <v>93</v>
      </c>
      <c r="SMK456" s="68" t="s">
        <v>93</v>
      </c>
      <c r="SML456" s="68" t="s">
        <v>93</v>
      </c>
      <c r="SMM456" s="68" t="s">
        <v>93</v>
      </c>
      <c r="SMN456" s="68" t="s">
        <v>93</v>
      </c>
      <c r="SMO456" s="68" t="s">
        <v>93</v>
      </c>
      <c r="SMP456" s="68" t="s">
        <v>93</v>
      </c>
      <c r="SMQ456" s="68" t="s">
        <v>93</v>
      </c>
      <c r="SMR456" s="68" t="s">
        <v>93</v>
      </c>
      <c r="SMS456" s="68" t="s">
        <v>93</v>
      </c>
      <c r="SMT456" s="68" t="s">
        <v>93</v>
      </c>
      <c r="SMU456" s="68" t="s">
        <v>93</v>
      </c>
      <c r="SMV456" s="68" t="s">
        <v>93</v>
      </c>
      <c r="SMW456" s="68" t="s">
        <v>93</v>
      </c>
      <c r="SMX456" s="68" t="s">
        <v>93</v>
      </c>
      <c r="SMY456" s="68" t="s">
        <v>93</v>
      </c>
      <c r="SMZ456" s="68" t="s">
        <v>93</v>
      </c>
      <c r="SNA456" s="68" t="s">
        <v>93</v>
      </c>
      <c r="SNB456" s="68" t="s">
        <v>93</v>
      </c>
      <c r="SNC456" s="68" t="s">
        <v>93</v>
      </c>
      <c r="SND456" s="68" t="s">
        <v>93</v>
      </c>
      <c r="SNE456" s="68" t="s">
        <v>93</v>
      </c>
      <c r="SNF456" s="68" t="s">
        <v>93</v>
      </c>
      <c r="SNG456" s="68" t="s">
        <v>93</v>
      </c>
      <c r="SNH456" s="68" t="s">
        <v>93</v>
      </c>
      <c r="SNI456" s="68" t="s">
        <v>93</v>
      </c>
      <c r="SNJ456" s="68" t="s">
        <v>93</v>
      </c>
      <c r="SNK456" s="68" t="s">
        <v>93</v>
      </c>
      <c r="SNL456" s="68" t="s">
        <v>93</v>
      </c>
      <c r="SNM456" s="68" t="s">
        <v>93</v>
      </c>
      <c r="SNN456" s="68" t="s">
        <v>93</v>
      </c>
      <c r="SNO456" s="68" t="s">
        <v>93</v>
      </c>
      <c r="SNP456" s="68" t="s">
        <v>93</v>
      </c>
      <c r="SNQ456" s="68" t="s">
        <v>93</v>
      </c>
      <c r="SNR456" s="68" t="s">
        <v>93</v>
      </c>
      <c r="SNS456" s="68" t="s">
        <v>93</v>
      </c>
      <c r="SNT456" s="68" t="s">
        <v>93</v>
      </c>
      <c r="SNU456" s="68" t="s">
        <v>93</v>
      </c>
      <c r="SNV456" s="68" t="s">
        <v>93</v>
      </c>
      <c r="SNW456" s="68" t="s">
        <v>93</v>
      </c>
      <c r="SNX456" s="68" t="s">
        <v>93</v>
      </c>
      <c r="SNY456" s="68" t="s">
        <v>93</v>
      </c>
      <c r="SNZ456" s="68" t="s">
        <v>93</v>
      </c>
      <c r="SOA456" s="68" t="s">
        <v>93</v>
      </c>
      <c r="SOB456" s="68" t="s">
        <v>93</v>
      </c>
      <c r="SOC456" s="68" t="s">
        <v>93</v>
      </c>
      <c r="SOD456" s="68" t="s">
        <v>93</v>
      </c>
      <c r="SOE456" s="68" t="s">
        <v>93</v>
      </c>
      <c r="SOF456" s="68" t="s">
        <v>93</v>
      </c>
      <c r="SOG456" s="68" t="s">
        <v>93</v>
      </c>
      <c r="SOH456" s="68" t="s">
        <v>93</v>
      </c>
      <c r="SOI456" s="68" t="s">
        <v>93</v>
      </c>
      <c r="SOJ456" s="68" t="s">
        <v>93</v>
      </c>
      <c r="SOK456" s="68" t="s">
        <v>93</v>
      </c>
      <c r="SOL456" s="68" t="s">
        <v>93</v>
      </c>
      <c r="SOM456" s="68" t="s">
        <v>93</v>
      </c>
      <c r="SON456" s="68" t="s">
        <v>93</v>
      </c>
      <c r="SOO456" s="68" t="s">
        <v>93</v>
      </c>
      <c r="SOP456" s="68" t="s">
        <v>93</v>
      </c>
      <c r="SOQ456" s="68" t="s">
        <v>93</v>
      </c>
      <c r="SOR456" s="68" t="s">
        <v>93</v>
      </c>
      <c r="SOS456" s="68" t="s">
        <v>93</v>
      </c>
      <c r="SOT456" s="68" t="s">
        <v>93</v>
      </c>
      <c r="SOU456" s="68" t="s">
        <v>93</v>
      </c>
      <c r="SOV456" s="68" t="s">
        <v>93</v>
      </c>
      <c r="SOW456" s="68" t="s">
        <v>93</v>
      </c>
      <c r="SOX456" s="68" t="s">
        <v>93</v>
      </c>
      <c r="SOY456" s="68" t="s">
        <v>93</v>
      </c>
      <c r="SOZ456" s="68" t="s">
        <v>93</v>
      </c>
      <c r="SPA456" s="68" t="s">
        <v>93</v>
      </c>
      <c r="SPB456" s="68" t="s">
        <v>93</v>
      </c>
      <c r="SPC456" s="68" t="s">
        <v>93</v>
      </c>
      <c r="SPD456" s="68" t="s">
        <v>93</v>
      </c>
      <c r="SPE456" s="68" t="s">
        <v>93</v>
      </c>
      <c r="SPF456" s="68" t="s">
        <v>93</v>
      </c>
      <c r="SPG456" s="68" t="s">
        <v>93</v>
      </c>
      <c r="SPH456" s="68" t="s">
        <v>93</v>
      </c>
      <c r="SPI456" s="68" t="s">
        <v>93</v>
      </c>
      <c r="SPJ456" s="68" t="s">
        <v>93</v>
      </c>
      <c r="SPK456" s="68" t="s">
        <v>93</v>
      </c>
      <c r="SPL456" s="68" t="s">
        <v>93</v>
      </c>
      <c r="SPM456" s="68" t="s">
        <v>93</v>
      </c>
      <c r="SPN456" s="68" t="s">
        <v>93</v>
      </c>
      <c r="SPO456" s="68" t="s">
        <v>93</v>
      </c>
      <c r="SPP456" s="68" t="s">
        <v>93</v>
      </c>
      <c r="SPQ456" s="68" t="s">
        <v>93</v>
      </c>
      <c r="SPR456" s="68" t="s">
        <v>93</v>
      </c>
      <c r="SPS456" s="68" t="s">
        <v>93</v>
      </c>
      <c r="SPT456" s="68" t="s">
        <v>93</v>
      </c>
      <c r="SPU456" s="68" t="s">
        <v>93</v>
      </c>
      <c r="SPV456" s="68" t="s">
        <v>93</v>
      </c>
      <c r="SPW456" s="68" t="s">
        <v>93</v>
      </c>
      <c r="SPX456" s="68" t="s">
        <v>93</v>
      </c>
      <c r="SPY456" s="68" t="s">
        <v>93</v>
      </c>
      <c r="SPZ456" s="68" t="s">
        <v>93</v>
      </c>
      <c r="SQA456" s="68" t="s">
        <v>93</v>
      </c>
      <c r="SQB456" s="68" t="s">
        <v>93</v>
      </c>
      <c r="SQC456" s="68" t="s">
        <v>93</v>
      </c>
      <c r="SQD456" s="68" t="s">
        <v>93</v>
      </c>
      <c r="SQE456" s="68" t="s">
        <v>93</v>
      </c>
      <c r="SQF456" s="68" t="s">
        <v>93</v>
      </c>
      <c r="SQG456" s="68" t="s">
        <v>93</v>
      </c>
      <c r="SQH456" s="68" t="s">
        <v>93</v>
      </c>
      <c r="SQI456" s="68" t="s">
        <v>93</v>
      </c>
      <c r="SQJ456" s="68" t="s">
        <v>93</v>
      </c>
      <c r="SQK456" s="68" t="s">
        <v>93</v>
      </c>
      <c r="SQL456" s="68" t="s">
        <v>93</v>
      </c>
      <c r="SQM456" s="68" t="s">
        <v>93</v>
      </c>
      <c r="SQN456" s="68" t="s">
        <v>93</v>
      </c>
      <c r="SQO456" s="68" t="s">
        <v>93</v>
      </c>
      <c r="SQP456" s="68" t="s">
        <v>93</v>
      </c>
      <c r="SQQ456" s="68" t="s">
        <v>93</v>
      </c>
      <c r="SQR456" s="68" t="s">
        <v>93</v>
      </c>
      <c r="SQS456" s="68" t="s">
        <v>93</v>
      </c>
      <c r="SQT456" s="68" t="s">
        <v>93</v>
      </c>
      <c r="SQU456" s="68" t="s">
        <v>93</v>
      </c>
      <c r="SQV456" s="68" t="s">
        <v>93</v>
      </c>
      <c r="SQW456" s="68" t="s">
        <v>93</v>
      </c>
      <c r="SQX456" s="68" t="s">
        <v>93</v>
      </c>
      <c r="SQY456" s="68" t="s">
        <v>93</v>
      </c>
      <c r="SQZ456" s="68" t="s">
        <v>93</v>
      </c>
      <c r="SRA456" s="68" t="s">
        <v>93</v>
      </c>
      <c r="SRB456" s="68" t="s">
        <v>93</v>
      </c>
      <c r="SRC456" s="68" t="s">
        <v>93</v>
      </c>
      <c r="SRD456" s="68" t="s">
        <v>93</v>
      </c>
      <c r="SRE456" s="68" t="s">
        <v>93</v>
      </c>
      <c r="SRF456" s="68" t="s">
        <v>93</v>
      </c>
      <c r="SRG456" s="68" t="s">
        <v>93</v>
      </c>
      <c r="SRH456" s="68" t="s">
        <v>93</v>
      </c>
      <c r="SRI456" s="68" t="s">
        <v>93</v>
      </c>
      <c r="SRJ456" s="68" t="s">
        <v>93</v>
      </c>
      <c r="SRK456" s="68" t="s">
        <v>93</v>
      </c>
      <c r="SRL456" s="68" t="s">
        <v>93</v>
      </c>
      <c r="SRM456" s="68" t="s">
        <v>93</v>
      </c>
      <c r="SRN456" s="68" t="s">
        <v>93</v>
      </c>
      <c r="SRO456" s="68" t="s">
        <v>93</v>
      </c>
      <c r="SRP456" s="68" t="s">
        <v>93</v>
      </c>
      <c r="SRQ456" s="68" t="s">
        <v>93</v>
      </c>
      <c r="SRR456" s="68" t="s">
        <v>93</v>
      </c>
      <c r="SRS456" s="68" t="s">
        <v>93</v>
      </c>
      <c r="SRT456" s="68" t="s">
        <v>93</v>
      </c>
      <c r="SRU456" s="68" t="s">
        <v>93</v>
      </c>
      <c r="SRV456" s="68" t="s">
        <v>93</v>
      </c>
      <c r="SRW456" s="68" t="s">
        <v>93</v>
      </c>
      <c r="SRX456" s="68" t="s">
        <v>93</v>
      </c>
      <c r="SRY456" s="68" t="s">
        <v>93</v>
      </c>
      <c r="SRZ456" s="68" t="s">
        <v>93</v>
      </c>
      <c r="SSA456" s="68" t="s">
        <v>93</v>
      </c>
      <c r="SSB456" s="68" t="s">
        <v>93</v>
      </c>
      <c r="SSC456" s="68" t="s">
        <v>93</v>
      </c>
      <c r="SSD456" s="68" t="s">
        <v>93</v>
      </c>
      <c r="SSE456" s="68" t="s">
        <v>93</v>
      </c>
      <c r="SSF456" s="68" t="s">
        <v>93</v>
      </c>
      <c r="SSG456" s="68" t="s">
        <v>93</v>
      </c>
      <c r="SSH456" s="68" t="s">
        <v>93</v>
      </c>
      <c r="SSI456" s="68" t="s">
        <v>93</v>
      </c>
      <c r="SSJ456" s="68" t="s">
        <v>93</v>
      </c>
      <c r="SSK456" s="68" t="s">
        <v>93</v>
      </c>
      <c r="SSL456" s="68" t="s">
        <v>93</v>
      </c>
      <c r="SSM456" s="68" t="s">
        <v>93</v>
      </c>
      <c r="SSN456" s="68" t="s">
        <v>93</v>
      </c>
      <c r="SSO456" s="68" t="s">
        <v>93</v>
      </c>
      <c r="SSP456" s="68" t="s">
        <v>93</v>
      </c>
      <c r="SSQ456" s="68" t="s">
        <v>93</v>
      </c>
      <c r="SSR456" s="68" t="s">
        <v>93</v>
      </c>
      <c r="SSS456" s="68" t="s">
        <v>93</v>
      </c>
      <c r="SST456" s="68" t="s">
        <v>93</v>
      </c>
      <c r="SSU456" s="68" t="s">
        <v>93</v>
      </c>
      <c r="SSV456" s="68" t="s">
        <v>93</v>
      </c>
      <c r="SSW456" s="68" t="s">
        <v>93</v>
      </c>
      <c r="SSX456" s="68" t="s">
        <v>93</v>
      </c>
      <c r="SSY456" s="68" t="s">
        <v>93</v>
      </c>
      <c r="SSZ456" s="68" t="s">
        <v>93</v>
      </c>
      <c r="STA456" s="68" t="s">
        <v>93</v>
      </c>
      <c r="STB456" s="68" t="s">
        <v>93</v>
      </c>
      <c r="STC456" s="68" t="s">
        <v>93</v>
      </c>
      <c r="STD456" s="68" t="s">
        <v>93</v>
      </c>
      <c r="STE456" s="68" t="s">
        <v>93</v>
      </c>
      <c r="STF456" s="68" t="s">
        <v>93</v>
      </c>
      <c r="STG456" s="68" t="s">
        <v>93</v>
      </c>
      <c r="STH456" s="68" t="s">
        <v>93</v>
      </c>
      <c r="STI456" s="68" t="s">
        <v>93</v>
      </c>
      <c r="STJ456" s="68" t="s">
        <v>93</v>
      </c>
      <c r="STK456" s="68" t="s">
        <v>93</v>
      </c>
      <c r="STL456" s="68" t="s">
        <v>93</v>
      </c>
      <c r="STM456" s="68" t="s">
        <v>93</v>
      </c>
      <c r="STN456" s="68" t="s">
        <v>93</v>
      </c>
      <c r="STO456" s="68" t="s">
        <v>93</v>
      </c>
      <c r="STP456" s="68" t="s">
        <v>93</v>
      </c>
      <c r="STQ456" s="68" t="s">
        <v>93</v>
      </c>
      <c r="STR456" s="68" t="s">
        <v>93</v>
      </c>
      <c r="STS456" s="68" t="s">
        <v>93</v>
      </c>
      <c r="STT456" s="68" t="s">
        <v>93</v>
      </c>
      <c r="STU456" s="68" t="s">
        <v>93</v>
      </c>
      <c r="STV456" s="68" t="s">
        <v>93</v>
      </c>
      <c r="STW456" s="68" t="s">
        <v>93</v>
      </c>
      <c r="STX456" s="68" t="s">
        <v>93</v>
      </c>
      <c r="STY456" s="68" t="s">
        <v>93</v>
      </c>
      <c r="STZ456" s="68" t="s">
        <v>93</v>
      </c>
      <c r="SUA456" s="68" t="s">
        <v>93</v>
      </c>
      <c r="SUB456" s="68" t="s">
        <v>93</v>
      </c>
      <c r="SUC456" s="68" t="s">
        <v>93</v>
      </c>
      <c r="SUD456" s="68" t="s">
        <v>93</v>
      </c>
      <c r="SUE456" s="68" t="s">
        <v>93</v>
      </c>
      <c r="SUF456" s="68" t="s">
        <v>93</v>
      </c>
      <c r="SUG456" s="68" t="s">
        <v>93</v>
      </c>
      <c r="SUH456" s="68" t="s">
        <v>93</v>
      </c>
      <c r="SUI456" s="68" t="s">
        <v>93</v>
      </c>
      <c r="SUJ456" s="68" t="s">
        <v>93</v>
      </c>
      <c r="SUK456" s="68" t="s">
        <v>93</v>
      </c>
      <c r="SUL456" s="68" t="s">
        <v>93</v>
      </c>
      <c r="SUM456" s="68" t="s">
        <v>93</v>
      </c>
      <c r="SUN456" s="68" t="s">
        <v>93</v>
      </c>
      <c r="SUO456" s="68" t="s">
        <v>93</v>
      </c>
      <c r="SUP456" s="68" t="s">
        <v>93</v>
      </c>
      <c r="SUQ456" s="68" t="s">
        <v>93</v>
      </c>
      <c r="SUR456" s="68" t="s">
        <v>93</v>
      </c>
      <c r="SUS456" s="68" t="s">
        <v>93</v>
      </c>
      <c r="SUT456" s="68" t="s">
        <v>93</v>
      </c>
      <c r="SUU456" s="68" t="s">
        <v>93</v>
      </c>
      <c r="SUV456" s="68" t="s">
        <v>93</v>
      </c>
      <c r="SUW456" s="68" t="s">
        <v>93</v>
      </c>
      <c r="SUX456" s="68" t="s">
        <v>93</v>
      </c>
      <c r="SUY456" s="68" t="s">
        <v>93</v>
      </c>
      <c r="SUZ456" s="68" t="s">
        <v>93</v>
      </c>
      <c r="SVA456" s="68" t="s">
        <v>93</v>
      </c>
      <c r="SVB456" s="68" t="s">
        <v>93</v>
      </c>
      <c r="SVC456" s="68" t="s">
        <v>93</v>
      </c>
      <c r="SVD456" s="68" t="s">
        <v>93</v>
      </c>
      <c r="SVE456" s="68" t="s">
        <v>93</v>
      </c>
      <c r="SVF456" s="68" t="s">
        <v>93</v>
      </c>
      <c r="SVG456" s="68" t="s">
        <v>93</v>
      </c>
      <c r="SVH456" s="68" t="s">
        <v>93</v>
      </c>
      <c r="SVI456" s="68" t="s">
        <v>93</v>
      </c>
      <c r="SVJ456" s="68" t="s">
        <v>93</v>
      </c>
      <c r="SVK456" s="68" t="s">
        <v>93</v>
      </c>
      <c r="SVL456" s="68" t="s">
        <v>93</v>
      </c>
      <c r="SVM456" s="68" t="s">
        <v>93</v>
      </c>
      <c r="SVN456" s="68" t="s">
        <v>93</v>
      </c>
      <c r="SVO456" s="68" t="s">
        <v>93</v>
      </c>
      <c r="SVP456" s="68" t="s">
        <v>93</v>
      </c>
      <c r="SVQ456" s="68" t="s">
        <v>93</v>
      </c>
      <c r="SVR456" s="68" t="s">
        <v>93</v>
      </c>
      <c r="SVS456" s="68" t="s">
        <v>93</v>
      </c>
      <c r="SVT456" s="68" t="s">
        <v>93</v>
      </c>
      <c r="SVU456" s="68" t="s">
        <v>93</v>
      </c>
      <c r="SVV456" s="68" t="s">
        <v>93</v>
      </c>
      <c r="SVW456" s="68" t="s">
        <v>93</v>
      </c>
      <c r="SVX456" s="68" t="s">
        <v>93</v>
      </c>
      <c r="SVY456" s="68" t="s">
        <v>93</v>
      </c>
      <c r="SVZ456" s="68" t="s">
        <v>93</v>
      </c>
      <c r="SWA456" s="68" t="s">
        <v>93</v>
      </c>
      <c r="SWB456" s="68" t="s">
        <v>93</v>
      </c>
      <c r="SWC456" s="68" t="s">
        <v>93</v>
      </c>
      <c r="SWD456" s="68" t="s">
        <v>93</v>
      </c>
      <c r="SWE456" s="68" t="s">
        <v>93</v>
      </c>
      <c r="SWF456" s="68" t="s">
        <v>93</v>
      </c>
      <c r="SWG456" s="68" t="s">
        <v>93</v>
      </c>
      <c r="SWH456" s="68" t="s">
        <v>93</v>
      </c>
      <c r="SWI456" s="68" t="s">
        <v>93</v>
      </c>
      <c r="SWJ456" s="68" t="s">
        <v>93</v>
      </c>
      <c r="SWK456" s="68" t="s">
        <v>93</v>
      </c>
      <c r="SWL456" s="68" t="s">
        <v>93</v>
      </c>
      <c r="SWM456" s="68" t="s">
        <v>93</v>
      </c>
      <c r="SWN456" s="68" t="s">
        <v>93</v>
      </c>
      <c r="SWO456" s="68" t="s">
        <v>93</v>
      </c>
      <c r="SWP456" s="68" t="s">
        <v>93</v>
      </c>
      <c r="SWQ456" s="68" t="s">
        <v>93</v>
      </c>
      <c r="SWR456" s="68" t="s">
        <v>93</v>
      </c>
      <c r="SWS456" s="68" t="s">
        <v>93</v>
      </c>
      <c r="SWT456" s="68" t="s">
        <v>93</v>
      </c>
      <c r="SWU456" s="68" t="s">
        <v>93</v>
      </c>
      <c r="SWV456" s="68" t="s">
        <v>93</v>
      </c>
      <c r="SWW456" s="68" t="s">
        <v>93</v>
      </c>
      <c r="SWX456" s="68" t="s">
        <v>93</v>
      </c>
      <c r="SWY456" s="68" t="s">
        <v>93</v>
      </c>
      <c r="SWZ456" s="68" t="s">
        <v>93</v>
      </c>
      <c r="SXA456" s="68" t="s">
        <v>93</v>
      </c>
      <c r="SXB456" s="68" t="s">
        <v>93</v>
      </c>
      <c r="SXC456" s="68" t="s">
        <v>93</v>
      </c>
      <c r="SXD456" s="68" t="s">
        <v>93</v>
      </c>
      <c r="SXE456" s="68" t="s">
        <v>93</v>
      </c>
      <c r="SXF456" s="68" t="s">
        <v>93</v>
      </c>
      <c r="SXG456" s="68" t="s">
        <v>93</v>
      </c>
      <c r="SXH456" s="68" t="s">
        <v>93</v>
      </c>
      <c r="SXI456" s="68" t="s">
        <v>93</v>
      </c>
      <c r="SXJ456" s="68" t="s">
        <v>93</v>
      </c>
      <c r="SXK456" s="68" t="s">
        <v>93</v>
      </c>
      <c r="SXL456" s="68" t="s">
        <v>93</v>
      </c>
      <c r="SXM456" s="68" t="s">
        <v>93</v>
      </c>
      <c r="SXN456" s="68" t="s">
        <v>93</v>
      </c>
      <c r="SXO456" s="68" t="s">
        <v>93</v>
      </c>
      <c r="SXP456" s="68" t="s">
        <v>93</v>
      </c>
      <c r="SXQ456" s="68" t="s">
        <v>93</v>
      </c>
      <c r="SXR456" s="68" t="s">
        <v>93</v>
      </c>
      <c r="SXS456" s="68" t="s">
        <v>93</v>
      </c>
      <c r="SXT456" s="68" t="s">
        <v>93</v>
      </c>
      <c r="SXU456" s="68" t="s">
        <v>93</v>
      </c>
      <c r="SXV456" s="68" t="s">
        <v>93</v>
      </c>
      <c r="SXW456" s="68" t="s">
        <v>93</v>
      </c>
      <c r="SXX456" s="68" t="s">
        <v>93</v>
      </c>
      <c r="SXY456" s="68" t="s">
        <v>93</v>
      </c>
      <c r="SXZ456" s="68" t="s">
        <v>93</v>
      </c>
      <c r="SYA456" s="68" t="s">
        <v>93</v>
      </c>
      <c r="SYB456" s="68" t="s">
        <v>93</v>
      </c>
      <c r="SYC456" s="68" t="s">
        <v>93</v>
      </c>
      <c r="SYD456" s="68" t="s">
        <v>93</v>
      </c>
      <c r="SYE456" s="68" t="s">
        <v>93</v>
      </c>
      <c r="SYF456" s="68" t="s">
        <v>93</v>
      </c>
      <c r="SYG456" s="68" t="s">
        <v>93</v>
      </c>
      <c r="SYH456" s="68" t="s">
        <v>93</v>
      </c>
      <c r="SYI456" s="68" t="s">
        <v>93</v>
      </c>
      <c r="SYJ456" s="68" t="s">
        <v>93</v>
      </c>
      <c r="SYK456" s="68" t="s">
        <v>93</v>
      </c>
      <c r="SYL456" s="68" t="s">
        <v>93</v>
      </c>
      <c r="SYM456" s="68" t="s">
        <v>93</v>
      </c>
      <c r="SYN456" s="68" t="s">
        <v>93</v>
      </c>
      <c r="SYO456" s="68" t="s">
        <v>93</v>
      </c>
      <c r="SYP456" s="68" t="s">
        <v>93</v>
      </c>
      <c r="SYQ456" s="68" t="s">
        <v>93</v>
      </c>
      <c r="SYR456" s="68" t="s">
        <v>93</v>
      </c>
      <c r="SYS456" s="68" t="s">
        <v>93</v>
      </c>
      <c r="SYT456" s="68" t="s">
        <v>93</v>
      </c>
      <c r="SYU456" s="68" t="s">
        <v>93</v>
      </c>
      <c r="SYV456" s="68" t="s">
        <v>93</v>
      </c>
      <c r="SYW456" s="68" t="s">
        <v>93</v>
      </c>
      <c r="SYX456" s="68" t="s">
        <v>93</v>
      </c>
      <c r="SYY456" s="68" t="s">
        <v>93</v>
      </c>
      <c r="SYZ456" s="68" t="s">
        <v>93</v>
      </c>
      <c r="SZA456" s="68" t="s">
        <v>93</v>
      </c>
      <c r="SZB456" s="68" t="s">
        <v>93</v>
      </c>
      <c r="SZC456" s="68" t="s">
        <v>93</v>
      </c>
      <c r="SZD456" s="68" t="s">
        <v>93</v>
      </c>
      <c r="SZE456" s="68" t="s">
        <v>93</v>
      </c>
      <c r="SZF456" s="68" t="s">
        <v>93</v>
      </c>
      <c r="SZG456" s="68" t="s">
        <v>93</v>
      </c>
      <c r="SZH456" s="68" t="s">
        <v>93</v>
      </c>
      <c r="SZI456" s="68" t="s">
        <v>93</v>
      </c>
      <c r="SZJ456" s="68" t="s">
        <v>93</v>
      </c>
      <c r="SZK456" s="68" t="s">
        <v>93</v>
      </c>
      <c r="SZL456" s="68" t="s">
        <v>93</v>
      </c>
      <c r="SZM456" s="68" t="s">
        <v>93</v>
      </c>
      <c r="SZN456" s="68" t="s">
        <v>93</v>
      </c>
      <c r="SZO456" s="68" t="s">
        <v>93</v>
      </c>
      <c r="SZP456" s="68" t="s">
        <v>93</v>
      </c>
      <c r="SZQ456" s="68" t="s">
        <v>93</v>
      </c>
      <c r="SZR456" s="68" t="s">
        <v>93</v>
      </c>
      <c r="SZS456" s="68" t="s">
        <v>93</v>
      </c>
      <c r="SZT456" s="68" t="s">
        <v>93</v>
      </c>
      <c r="SZU456" s="68" t="s">
        <v>93</v>
      </c>
      <c r="SZV456" s="68" t="s">
        <v>93</v>
      </c>
      <c r="SZW456" s="68" t="s">
        <v>93</v>
      </c>
      <c r="SZX456" s="68" t="s">
        <v>93</v>
      </c>
      <c r="SZY456" s="68" t="s">
        <v>93</v>
      </c>
      <c r="SZZ456" s="68" t="s">
        <v>93</v>
      </c>
      <c r="TAA456" s="68" t="s">
        <v>93</v>
      </c>
      <c r="TAB456" s="68" t="s">
        <v>93</v>
      </c>
      <c r="TAC456" s="68" t="s">
        <v>93</v>
      </c>
      <c r="TAD456" s="68" t="s">
        <v>93</v>
      </c>
      <c r="TAE456" s="68" t="s">
        <v>93</v>
      </c>
      <c r="TAF456" s="68" t="s">
        <v>93</v>
      </c>
      <c r="TAG456" s="68" t="s">
        <v>93</v>
      </c>
      <c r="TAH456" s="68" t="s">
        <v>93</v>
      </c>
      <c r="TAI456" s="68" t="s">
        <v>93</v>
      </c>
      <c r="TAJ456" s="68" t="s">
        <v>93</v>
      </c>
      <c r="TAK456" s="68" t="s">
        <v>93</v>
      </c>
      <c r="TAL456" s="68" t="s">
        <v>93</v>
      </c>
      <c r="TAM456" s="68" t="s">
        <v>93</v>
      </c>
      <c r="TAN456" s="68" t="s">
        <v>93</v>
      </c>
      <c r="TAO456" s="68" t="s">
        <v>93</v>
      </c>
      <c r="TAP456" s="68" t="s">
        <v>93</v>
      </c>
      <c r="TAQ456" s="68" t="s">
        <v>93</v>
      </c>
      <c r="TAR456" s="68" t="s">
        <v>93</v>
      </c>
      <c r="TAS456" s="68" t="s">
        <v>93</v>
      </c>
      <c r="TAT456" s="68" t="s">
        <v>93</v>
      </c>
      <c r="TAU456" s="68" t="s">
        <v>93</v>
      </c>
      <c r="TAV456" s="68" t="s">
        <v>93</v>
      </c>
      <c r="TAW456" s="68" t="s">
        <v>93</v>
      </c>
      <c r="TAX456" s="68" t="s">
        <v>93</v>
      </c>
      <c r="TAY456" s="68" t="s">
        <v>93</v>
      </c>
      <c r="TAZ456" s="68" t="s">
        <v>93</v>
      </c>
      <c r="TBA456" s="68" t="s">
        <v>93</v>
      </c>
      <c r="TBB456" s="68" t="s">
        <v>93</v>
      </c>
      <c r="TBC456" s="68" t="s">
        <v>93</v>
      </c>
      <c r="TBD456" s="68" t="s">
        <v>93</v>
      </c>
      <c r="TBE456" s="68" t="s">
        <v>93</v>
      </c>
      <c r="TBF456" s="68" t="s">
        <v>93</v>
      </c>
      <c r="TBG456" s="68" t="s">
        <v>93</v>
      </c>
      <c r="TBH456" s="68" t="s">
        <v>93</v>
      </c>
      <c r="TBI456" s="68" t="s">
        <v>93</v>
      </c>
      <c r="TBJ456" s="68" t="s">
        <v>93</v>
      </c>
      <c r="TBK456" s="68" t="s">
        <v>93</v>
      </c>
      <c r="TBL456" s="68" t="s">
        <v>93</v>
      </c>
      <c r="TBM456" s="68" t="s">
        <v>93</v>
      </c>
      <c r="TBN456" s="68" t="s">
        <v>93</v>
      </c>
      <c r="TBO456" s="68" t="s">
        <v>93</v>
      </c>
      <c r="TBP456" s="68" t="s">
        <v>93</v>
      </c>
      <c r="TBQ456" s="68" t="s">
        <v>93</v>
      </c>
      <c r="TBR456" s="68" t="s">
        <v>93</v>
      </c>
      <c r="TBS456" s="68" t="s">
        <v>93</v>
      </c>
      <c r="TBT456" s="68" t="s">
        <v>93</v>
      </c>
      <c r="TBU456" s="68" t="s">
        <v>93</v>
      </c>
      <c r="TBV456" s="68" t="s">
        <v>93</v>
      </c>
      <c r="TBW456" s="68" t="s">
        <v>93</v>
      </c>
      <c r="TBX456" s="68" t="s">
        <v>93</v>
      </c>
      <c r="TBY456" s="68" t="s">
        <v>93</v>
      </c>
      <c r="TBZ456" s="68" t="s">
        <v>93</v>
      </c>
      <c r="TCA456" s="68" t="s">
        <v>93</v>
      </c>
      <c r="TCB456" s="68" t="s">
        <v>93</v>
      </c>
      <c r="TCC456" s="68" t="s">
        <v>93</v>
      </c>
      <c r="TCD456" s="68" t="s">
        <v>93</v>
      </c>
      <c r="TCE456" s="68" t="s">
        <v>93</v>
      </c>
      <c r="TCF456" s="68" t="s">
        <v>93</v>
      </c>
      <c r="TCG456" s="68" t="s">
        <v>93</v>
      </c>
      <c r="TCH456" s="68" t="s">
        <v>93</v>
      </c>
      <c r="TCI456" s="68" t="s">
        <v>93</v>
      </c>
      <c r="TCJ456" s="68" t="s">
        <v>93</v>
      </c>
      <c r="TCK456" s="68" t="s">
        <v>93</v>
      </c>
      <c r="TCL456" s="68" t="s">
        <v>93</v>
      </c>
      <c r="TCM456" s="68" t="s">
        <v>93</v>
      </c>
      <c r="TCN456" s="68" t="s">
        <v>93</v>
      </c>
      <c r="TCO456" s="68" t="s">
        <v>93</v>
      </c>
      <c r="TCP456" s="68" t="s">
        <v>93</v>
      </c>
      <c r="TCQ456" s="68" t="s">
        <v>93</v>
      </c>
      <c r="TCR456" s="68" t="s">
        <v>93</v>
      </c>
      <c r="TCS456" s="68" t="s">
        <v>93</v>
      </c>
      <c r="TCT456" s="68" t="s">
        <v>93</v>
      </c>
      <c r="TCU456" s="68" t="s">
        <v>93</v>
      </c>
      <c r="TCV456" s="68" t="s">
        <v>93</v>
      </c>
      <c r="TCW456" s="68" t="s">
        <v>93</v>
      </c>
      <c r="TCX456" s="68" t="s">
        <v>93</v>
      </c>
      <c r="TCY456" s="68" t="s">
        <v>93</v>
      </c>
      <c r="TCZ456" s="68" t="s">
        <v>93</v>
      </c>
      <c r="TDA456" s="68" t="s">
        <v>93</v>
      </c>
      <c r="TDB456" s="68" t="s">
        <v>93</v>
      </c>
      <c r="TDC456" s="68" t="s">
        <v>93</v>
      </c>
      <c r="TDD456" s="68" t="s">
        <v>93</v>
      </c>
      <c r="TDE456" s="68" t="s">
        <v>93</v>
      </c>
      <c r="TDF456" s="68" t="s">
        <v>93</v>
      </c>
      <c r="TDG456" s="68" t="s">
        <v>93</v>
      </c>
      <c r="TDH456" s="68" t="s">
        <v>93</v>
      </c>
      <c r="TDI456" s="68" t="s">
        <v>93</v>
      </c>
      <c r="TDJ456" s="68" t="s">
        <v>93</v>
      </c>
      <c r="TDK456" s="68" t="s">
        <v>93</v>
      </c>
      <c r="TDL456" s="68" t="s">
        <v>93</v>
      </c>
      <c r="TDM456" s="68" t="s">
        <v>93</v>
      </c>
      <c r="TDN456" s="68" t="s">
        <v>93</v>
      </c>
      <c r="TDO456" s="68" t="s">
        <v>93</v>
      </c>
      <c r="TDP456" s="68" t="s">
        <v>93</v>
      </c>
      <c r="TDQ456" s="68" t="s">
        <v>93</v>
      </c>
      <c r="TDR456" s="68" t="s">
        <v>93</v>
      </c>
      <c r="TDS456" s="68" t="s">
        <v>93</v>
      </c>
      <c r="TDT456" s="68" t="s">
        <v>93</v>
      </c>
      <c r="TDU456" s="68" t="s">
        <v>93</v>
      </c>
      <c r="TDV456" s="68" t="s">
        <v>93</v>
      </c>
      <c r="TDW456" s="68" t="s">
        <v>93</v>
      </c>
      <c r="TDX456" s="68" t="s">
        <v>93</v>
      </c>
      <c r="TDY456" s="68" t="s">
        <v>93</v>
      </c>
      <c r="TDZ456" s="68" t="s">
        <v>93</v>
      </c>
      <c r="TEA456" s="68" t="s">
        <v>93</v>
      </c>
      <c r="TEB456" s="68" t="s">
        <v>93</v>
      </c>
      <c r="TEC456" s="68" t="s">
        <v>93</v>
      </c>
      <c r="TED456" s="68" t="s">
        <v>93</v>
      </c>
      <c r="TEE456" s="68" t="s">
        <v>93</v>
      </c>
      <c r="TEF456" s="68" t="s">
        <v>93</v>
      </c>
      <c r="TEG456" s="68" t="s">
        <v>93</v>
      </c>
      <c r="TEH456" s="68" t="s">
        <v>93</v>
      </c>
      <c r="TEI456" s="68" t="s">
        <v>93</v>
      </c>
      <c r="TEJ456" s="68" t="s">
        <v>93</v>
      </c>
      <c r="TEK456" s="68" t="s">
        <v>93</v>
      </c>
      <c r="TEL456" s="68" t="s">
        <v>93</v>
      </c>
      <c r="TEM456" s="68" t="s">
        <v>93</v>
      </c>
      <c r="TEN456" s="68" t="s">
        <v>93</v>
      </c>
      <c r="TEO456" s="68" t="s">
        <v>93</v>
      </c>
      <c r="TEP456" s="68" t="s">
        <v>93</v>
      </c>
      <c r="TEQ456" s="68" t="s">
        <v>93</v>
      </c>
      <c r="TER456" s="68" t="s">
        <v>93</v>
      </c>
      <c r="TES456" s="68" t="s">
        <v>93</v>
      </c>
      <c r="TET456" s="68" t="s">
        <v>93</v>
      </c>
      <c r="TEU456" s="68" t="s">
        <v>93</v>
      </c>
      <c r="TEV456" s="68" t="s">
        <v>93</v>
      </c>
      <c r="TEW456" s="68" t="s">
        <v>93</v>
      </c>
      <c r="TEX456" s="68" t="s">
        <v>93</v>
      </c>
      <c r="TEY456" s="68" t="s">
        <v>93</v>
      </c>
      <c r="TEZ456" s="68" t="s">
        <v>93</v>
      </c>
      <c r="TFA456" s="68" t="s">
        <v>93</v>
      </c>
      <c r="TFB456" s="68" t="s">
        <v>93</v>
      </c>
      <c r="TFC456" s="68" t="s">
        <v>93</v>
      </c>
      <c r="TFD456" s="68" t="s">
        <v>93</v>
      </c>
      <c r="TFE456" s="68" t="s">
        <v>93</v>
      </c>
      <c r="TFF456" s="68" t="s">
        <v>93</v>
      </c>
      <c r="TFG456" s="68" t="s">
        <v>93</v>
      </c>
      <c r="TFH456" s="68" t="s">
        <v>93</v>
      </c>
      <c r="TFI456" s="68" t="s">
        <v>93</v>
      </c>
      <c r="TFJ456" s="68" t="s">
        <v>93</v>
      </c>
      <c r="TFK456" s="68" t="s">
        <v>93</v>
      </c>
      <c r="TFL456" s="68" t="s">
        <v>93</v>
      </c>
      <c r="TFM456" s="68" t="s">
        <v>93</v>
      </c>
      <c r="TFN456" s="68" t="s">
        <v>93</v>
      </c>
      <c r="TFO456" s="68" t="s">
        <v>93</v>
      </c>
      <c r="TFP456" s="68" t="s">
        <v>93</v>
      </c>
      <c r="TFQ456" s="68" t="s">
        <v>93</v>
      </c>
      <c r="TFR456" s="68" t="s">
        <v>93</v>
      </c>
      <c r="TFS456" s="68" t="s">
        <v>93</v>
      </c>
      <c r="TFT456" s="68" t="s">
        <v>93</v>
      </c>
      <c r="TFU456" s="68" t="s">
        <v>93</v>
      </c>
      <c r="TFV456" s="68" t="s">
        <v>93</v>
      </c>
      <c r="TFW456" s="68" t="s">
        <v>93</v>
      </c>
      <c r="TFX456" s="68" t="s">
        <v>93</v>
      </c>
      <c r="TFY456" s="68" t="s">
        <v>93</v>
      </c>
      <c r="TFZ456" s="68" t="s">
        <v>93</v>
      </c>
      <c r="TGA456" s="68" t="s">
        <v>93</v>
      </c>
      <c r="TGB456" s="68" t="s">
        <v>93</v>
      </c>
      <c r="TGC456" s="68" t="s">
        <v>93</v>
      </c>
      <c r="TGD456" s="68" t="s">
        <v>93</v>
      </c>
      <c r="TGE456" s="68" t="s">
        <v>93</v>
      </c>
      <c r="TGF456" s="68" t="s">
        <v>93</v>
      </c>
      <c r="TGG456" s="68" t="s">
        <v>93</v>
      </c>
      <c r="TGH456" s="68" t="s">
        <v>93</v>
      </c>
      <c r="TGI456" s="68" t="s">
        <v>93</v>
      </c>
      <c r="TGJ456" s="68" t="s">
        <v>93</v>
      </c>
      <c r="TGK456" s="68" t="s">
        <v>93</v>
      </c>
      <c r="TGL456" s="68" t="s">
        <v>93</v>
      </c>
      <c r="TGM456" s="68" t="s">
        <v>93</v>
      </c>
      <c r="TGN456" s="68" t="s">
        <v>93</v>
      </c>
      <c r="TGO456" s="68" t="s">
        <v>93</v>
      </c>
      <c r="TGP456" s="68" t="s">
        <v>93</v>
      </c>
      <c r="TGQ456" s="68" t="s">
        <v>93</v>
      </c>
      <c r="TGR456" s="68" t="s">
        <v>93</v>
      </c>
      <c r="TGS456" s="68" t="s">
        <v>93</v>
      </c>
      <c r="TGT456" s="68" t="s">
        <v>93</v>
      </c>
      <c r="TGU456" s="68" t="s">
        <v>93</v>
      </c>
      <c r="TGV456" s="68" t="s">
        <v>93</v>
      </c>
      <c r="TGW456" s="68" t="s">
        <v>93</v>
      </c>
      <c r="TGX456" s="68" t="s">
        <v>93</v>
      </c>
      <c r="TGY456" s="68" t="s">
        <v>93</v>
      </c>
      <c r="TGZ456" s="68" t="s">
        <v>93</v>
      </c>
      <c r="THA456" s="68" t="s">
        <v>93</v>
      </c>
      <c r="THB456" s="68" t="s">
        <v>93</v>
      </c>
      <c r="THC456" s="68" t="s">
        <v>93</v>
      </c>
      <c r="THD456" s="68" t="s">
        <v>93</v>
      </c>
      <c r="THE456" s="68" t="s">
        <v>93</v>
      </c>
      <c r="THF456" s="68" t="s">
        <v>93</v>
      </c>
      <c r="THG456" s="68" t="s">
        <v>93</v>
      </c>
      <c r="THH456" s="68" t="s">
        <v>93</v>
      </c>
      <c r="THI456" s="68" t="s">
        <v>93</v>
      </c>
      <c r="THJ456" s="68" t="s">
        <v>93</v>
      </c>
      <c r="THK456" s="68" t="s">
        <v>93</v>
      </c>
      <c r="THL456" s="68" t="s">
        <v>93</v>
      </c>
      <c r="THM456" s="68" t="s">
        <v>93</v>
      </c>
      <c r="THN456" s="68" t="s">
        <v>93</v>
      </c>
      <c r="THO456" s="68" t="s">
        <v>93</v>
      </c>
      <c r="THP456" s="68" t="s">
        <v>93</v>
      </c>
      <c r="THQ456" s="68" t="s">
        <v>93</v>
      </c>
      <c r="THR456" s="68" t="s">
        <v>93</v>
      </c>
      <c r="THS456" s="68" t="s">
        <v>93</v>
      </c>
      <c r="THT456" s="68" t="s">
        <v>93</v>
      </c>
      <c r="THU456" s="68" t="s">
        <v>93</v>
      </c>
      <c r="THV456" s="68" t="s">
        <v>93</v>
      </c>
      <c r="THW456" s="68" t="s">
        <v>93</v>
      </c>
      <c r="THX456" s="68" t="s">
        <v>93</v>
      </c>
      <c r="THY456" s="68" t="s">
        <v>93</v>
      </c>
      <c r="THZ456" s="68" t="s">
        <v>93</v>
      </c>
      <c r="TIA456" s="68" t="s">
        <v>93</v>
      </c>
      <c r="TIB456" s="68" t="s">
        <v>93</v>
      </c>
      <c r="TIC456" s="68" t="s">
        <v>93</v>
      </c>
      <c r="TID456" s="68" t="s">
        <v>93</v>
      </c>
      <c r="TIE456" s="68" t="s">
        <v>93</v>
      </c>
      <c r="TIF456" s="68" t="s">
        <v>93</v>
      </c>
      <c r="TIG456" s="68" t="s">
        <v>93</v>
      </c>
      <c r="TIH456" s="68" t="s">
        <v>93</v>
      </c>
      <c r="TII456" s="68" t="s">
        <v>93</v>
      </c>
      <c r="TIJ456" s="68" t="s">
        <v>93</v>
      </c>
      <c r="TIK456" s="68" t="s">
        <v>93</v>
      </c>
      <c r="TIL456" s="68" t="s">
        <v>93</v>
      </c>
      <c r="TIM456" s="68" t="s">
        <v>93</v>
      </c>
      <c r="TIN456" s="68" t="s">
        <v>93</v>
      </c>
      <c r="TIO456" s="68" t="s">
        <v>93</v>
      </c>
      <c r="TIP456" s="68" t="s">
        <v>93</v>
      </c>
      <c r="TIQ456" s="68" t="s">
        <v>93</v>
      </c>
      <c r="TIR456" s="68" t="s">
        <v>93</v>
      </c>
      <c r="TIS456" s="68" t="s">
        <v>93</v>
      </c>
      <c r="TIT456" s="68" t="s">
        <v>93</v>
      </c>
      <c r="TIU456" s="68" t="s">
        <v>93</v>
      </c>
      <c r="TIV456" s="68" t="s">
        <v>93</v>
      </c>
      <c r="TIW456" s="68" t="s">
        <v>93</v>
      </c>
      <c r="TIX456" s="68" t="s">
        <v>93</v>
      </c>
      <c r="TIY456" s="68" t="s">
        <v>93</v>
      </c>
      <c r="TIZ456" s="68" t="s">
        <v>93</v>
      </c>
      <c r="TJA456" s="68" t="s">
        <v>93</v>
      </c>
      <c r="TJB456" s="68" t="s">
        <v>93</v>
      </c>
      <c r="TJC456" s="68" t="s">
        <v>93</v>
      </c>
      <c r="TJD456" s="68" t="s">
        <v>93</v>
      </c>
      <c r="TJE456" s="68" t="s">
        <v>93</v>
      </c>
      <c r="TJF456" s="68" t="s">
        <v>93</v>
      </c>
      <c r="TJG456" s="68" t="s">
        <v>93</v>
      </c>
      <c r="TJH456" s="68" t="s">
        <v>93</v>
      </c>
      <c r="TJI456" s="68" t="s">
        <v>93</v>
      </c>
      <c r="TJJ456" s="68" t="s">
        <v>93</v>
      </c>
      <c r="TJK456" s="68" t="s">
        <v>93</v>
      </c>
      <c r="TJL456" s="68" t="s">
        <v>93</v>
      </c>
      <c r="TJM456" s="68" t="s">
        <v>93</v>
      </c>
      <c r="TJN456" s="68" t="s">
        <v>93</v>
      </c>
      <c r="TJO456" s="68" t="s">
        <v>93</v>
      </c>
      <c r="TJP456" s="68" t="s">
        <v>93</v>
      </c>
      <c r="TJQ456" s="68" t="s">
        <v>93</v>
      </c>
      <c r="TJR456" s="68" t="s">
        <v>93</v>
      </c>
      <c r="TJS456" s="68" t="s">
        <v>93</v>
      </c>
      <c r="TJT456" s="68" t="s">
        <v>93</v>
      </c>
      <c r="TJU456" s="68" t="s">
        <v>93</v>
      </c>
      <c r="TJV456" s="68" t="s">
        <v>93</v>
      </c>
      <c r="TJW456" s="68" t="s">
        <v>93</v>
      </c>
      <c r="TJX456" s="68" t="s">
        <v>93</v>
      </c>
      <c r="TJY456" s="68" t="s">
        <v>93</v>
      </c>
      <c r="TJZ456" s="68" t="s">
        <v>93</v>
      </c>
      <c r="TKA456" s="68" t="s">
        <v>93</v>
      </c>
      <c r="TKB456" s="68" t="s">
        <v>93</v>
      </c>
      <c r="TKC456" s="68" t="s">
        <v>93</v>
      </c>
      <c r="TKD456" s="68" t="s">
        <v>93</v>
      </c>
      <c r="TKE456" s="68" t="s">
        <v>93</v>
      </c>
      <c r="TKF456" s="68" t="s">
        <v>93</v>
      </c>
      <c r="TKG456" s="68" t="s">
        <v>93</v>
      </c>
      <c r="TKH456" s="68" t="s">
        <v>93</v>
      </c>
      <c r="TKI456" s="68" t="s">
        <v>93</v>
      </c>
      <c r="TKJ456" s="68" t="s">
        <v>93</v>
      </c>
      <c r="TKK456" s="68" t="s">
        <v>93</v>
      </c>
      <c r="TKL456" s="68" t="s">
        <v>93</v>
      </c>
      <c r="TKM456" s="68" t="s">
        <v>93</v>
      </c>
      <c r="TKN456" s="68" t="s">
        <v>93</v>
      </c>
      <c r="TKO456" s="68" t="s">
        <v>93</v>
      </c>
      <c r="TKP456" s="68" t="s">
        <v>93</v>
      </c>
      <c r="TKQ456" s="68" t="s">
        <v>93</v>
      </c>
      <c r="TKR456" s="68" t="s">
        <v>93</v>
      </c>
      <c r="TKS456" s="68" t="s">
        <v>93</v>
      </c>
      <c r="TKT456" s="68" t="s">
        <v>93</v>
      </c>
      <c r="TKU456" s="68" t="s">
        <v>93</v>
      </c>
      <c r="TKV456" s="68" t="s">
        <v>93</v>
      </c>
      <c r="TKW456" s="68" t="s">
        <v>93</v>
      </c>
      <c r="TKX456" s="68" t="s">
        <v>93</v>
      </c>
      <c r="TKY456" s="68" t="s">
        <v>93</v>
      </c>
      <c r="TKZ456" s="68" t="s">
        <v>93</v>
      </c>
      <c r="TLA456" s="68" t="s">
        <v>93</v>
      </c>
      <c r="TLB456" s="68" t="s">
        <v>93</v>
      </c>
      <c r="TLC456" s="68" t="s">
        <v>93</v>
      </c>
      <c r="TLD456" s="68" t="s">
        <v>93</v>
      </c>
      <c r="TLE456" s="68" t="s">
        <v>93</v>
      </c>
      <c r="TLF456" s="68" t="s">
        <v>93</v>
      </c>
      <c r="TLG456" s="68" t="s">
        <v>93</v>
      </c>
      <c r="TLH456" s="68" t="s">
        <v>93</v>
      </c>
      <c r="TLI456" s="68" t="s">
        <v>93</v>
      </c>
      <c r="TLJ456" s="68" t="s">
        <v>93</v>
      </c>
      <c r="TLK456" s="68" t="s">
        <v>93</v>
      </c>
      <c r="TLL456" s="68" t="s">
        <v>93</v>
      </c>
      <c r="TLM456" s="68" t="s">
        <v>93</v>
      </c>
      <c r="TLN456" s="68" t="s">
        <v>93</v>
      </c>
      <c r="TLO456" s="68" t="s">
        <v>93</v>
      </c>
      <c r="TLP456" s="68" t="s">
        <v>93</v>
      </c>
      <c r="TLQ456" s="68" t="s">
        <v>93</v>
      </c>
      <c r="TLR456" s="68" t="s">
        <v>93</v>
      </c>
      <c r="TLS456" s="68" t="s">
        <v>93</v>
      </c>
      <c r="TLT456" s="68" t="s">
        <v>93</v>
      </c>
      <c r="TLU456" s="68" t="s">
        <v>93</v>
      </c>
      <c r="TLV456" s="68" t="s">
        <v>93</v>
      </c>
      <c r="TLW456" s="68" t="s">
        <v>93</v>
      </c>
      <c r="TLX456" s="68" t="s">
        <v>93</v>
      </c>
      <c r="TLY456" s="68" t="s">
        <v>93</v>
      </c>
      <c r="TLZ456" s="68" t="s">
        <v>93</v>
      </c>
      <c r="TMA456" s="68" t="s">
        <v>93</v>
      </c>
      <c r="TMB456" s="68" t="s">
        <v>93</v>
      </c>
      <c r="TMC456" s="68" t="s">
        <v>93</v>
      </c>
      <c r="TMD456" s="68" t="s">
        <v>93</v>
      </c>
      <c r="TME456" s="68" t="s">
        <v>93</v>
      </c>
      <c r="TMF456" s="68" t="s">
        <v>93</v>
      </c>
      <c r="TMG456" s="68" t="s">
        <v>93</v>
      </c>
      <c r="TMH456" s="68" t="s">
        <v>93</v>
      </c>
      <c r="TMI456" s="68" t="s">
        <v>93</v>
      </c>
      <c r="TMJ456" s="68" t="s">
        <v>93</v>
      </c>
      <c r="TMK456" s="68" t="s">
        <v>93</v>
      </c>
      <c r="TML456" s="68" t="s">
        <v>93</v>
      </c>
      <c r="TMM456" s="68" t="s">
        <v>93</v>
      </c>
      <c r="TMN456" s="68" t="s">
        <v>93</v>
      </c>
      <c r="TMO456" s="68" t="s">
        <v>93</v>
      </c>
      <c r="TMP456" s="68" t="s">
        <v>93</v>
      </c>
      <c r="TMQ456" s="68" t="s">
        <v>93</v>
      </c>
      <c r="TMR456" s="68" t="s">
        <v>93</v>
      </c>
      <c r="TMS456" s="68" t="s">
        <v>93</v>
      </c>
      <c r="TMT456" s="68" t="s">
        <v>93</v>
      </c>
      <c r="TMU456" s="68" t="s">
        <v>93</v>
      </c>
      <c r="TMV456" s="68" t="s">
        <v>93</v>
      </c>
      <c r="TMW456" s="68" t="s">
        <v>93</v>
      </c>
      <c r="TMX456" s="68" t="s">
        <v>93</v>
      </c>
      <c r="TMY456" s="68" t="s">
        <v>93</v>
      </c>
      <c r="TMZ456" s="68" t="s">
        <v>93</v>
      </c>
      <c r="TNA456" s="68" t="s">
        <v>93</v>
      </c>
      <c r="TNB456" s="68" t="s">
        <v>93</v>
      </c>
      <c r="TNC456" s="68" t="s">
        <v>93</v>
      </c>
      <c r="TND456" s="68" t="s">
        <v>93</v>
      </c>
      <c r="TNE456" s="68" t="s">
        <v>93</v>
      </c>
      <c r="TNF456" s="68" t="s">
        <v>93</v>
      </c>
      <c r="TNG456" s="68" t="s">
        <v>93</v>
      </c>
      <c r="TNH456" s="68" t="s">
        <v>93</v>
      </c>
      <c r="TNI456" s="68" t="s">
        <v>93</v>
      </c>
      <c r="TNJ456" s="68" t="s">
        <v>93</v>
      </c>
      <c r="TNK456" s="68" t="s">
        <v>93</v>
      </c>
      <c r="TNL456" s="68" t="s">
        <v>93</v>
      </c>
      <c r="TNM456" s="68" t="s">
        <v>93</v>
      </c>
      <c r="TNN456" s="68" t="s">
        <v>93</v>
      </c>
      <c r="TNO456" s="68" t="s">
        <v>93</v>
      </c>
      <c r="TNP456" s="68" t="s">
        <v>93</v>
      </c>
      <c r="TNQ456" s="68" t="s">
        <v>93</v>
      </c>
      <c r="TNR456" s="68" t="s">
        <v>93</v>
      </c>
      <c r="TNS456" s="68" t="s">
        <v>93</v>
      </c>
      <c r="TNT456" s="68" t="s">
        <v>93</v>
      </c>
      <c r="TNU456" s="68" t="s">
        <v>93</v>
      </c>
      <c r="TNV456" s="68" t="s">
        <v>93</v>
      </c>
      <c r="TNW456" s="68" t="s">
        <v>93</v>
      </c>
      <c r="TNX456" s="68" t="s">
        <v>93</v>
      </c>
      <c r="TNY456" s="68" t="s">
        <v>93</v>
      </c>
      <c r="TNZ456" s="68" t="s">
        <v>93</v>
      </c>
      <c r="TOA456" s="68" t="s">
        <v>93</v>
      </c>
      <c r="TOB456" s="68" t="s">
        <v>93</v>
      </c>
      <c r="TOC456" s="68" t="s">
        <v>93</v>
      </c>
      <c r="TOD456" s="68" t="s">
        <v>93</v>
      </c>
      <c r="TOE456" s="68" t="s">
        <v>93</v>
      </c>
      <c r="TOF456" s="68" t="s">
        <v>93</v>
      </c>
      <c r="TOG456" s="68" t="s">
        <v>93</v>
      </c>
      <c r="TOH456" s="68" t="s">
        <v>93</v>
      </c>
      <c r="TOI456" s="68" t="s">
        <v>93</v>
      </c>
      <c r="TOJ456" s="68" t="s">
        <v>93</v>
      </c>
      <c r="TOK456" s="68" t="s">
        <v>93</v>
      </c>
      <c r="TOL456" s="68" t="s">
        <v>93</v>
      </c>
      <c r="TOM456" s="68" t="s">
        <v>93</v>
      </c>
      <c r="TON456" s="68" t="s">
        <v>93</v>
      </c>
      <c r="TOO456" s="68" t="s">
        <v>93</v>
      </c>
      <c r="TOP456" s="68" t="s">
        <v>93</v>
      </c>
      <c r="TOQ456" s="68" t="s">
        <v>93</v>
      </c>
      <c r="TOR456" s="68" t="s">
        <v>93</v>
      </c>
      <c r="TOS456" s="68" t="s">
        <v>93</v>
      </c>
      <c r="TOT456" s="68" t="s">
        <v>93</v>
      </c>
      <c r="TOU456" s="68" t="s">
        <v>93</v>
      </c>
      <c r="TOV456" s="68" t="s">
        <v>93</v>
      </c>
      <c r="TOW456" s="68" t="s">
        <v>93</v>
      </c>
      <c r="TOX456" s="68" t="s">
        <v>93</v>
      </c>
      <c r="TOY456" s="68" t="s">
        <v>93</v>
      </c>
      <c r="TOZ456" s="68" t="s">
        <v>93</v>
      </c>
      <c r="TPA456" s="68" t="s">
        <v>93</v>
      </c>
      <c r="TPB456" s="68" t="s">
        <v>93</v>
      </c>
      <c r="TPC456" s="68" t="s">
        <v>93</v>
      </c>
      <c r="TPD456" s="68" t="s">
        <v>93</v>
      </c>
      <c r="TPE456" s="68" t="s">
        <v>93</v>
      </c>
      <c r="TPF456" s="68" t="s">
        <v>93</v>
      </c>
      <c r="TPG456" s="68" t="s">
        <v>93</v>
      </c>
      <c r="TPH456" s="68" t="s">
        <v>93</v>
      </c>
      <c r="TPI456" s="68" t="s">
        <v>93</v>
      </c>
      <c r="TPJ456" s="68" t="s">
        <v>93</v>
      </c>
      <c r="TPK456" s="68" t="s">
        <v>93</v>
      </c>
      <c r="TPL456" s="68" t="s">
        <v>93</v>
      </c>
      <c r="TPM456" s="68" t="s">
        <v>93</v>
      </c>
      <c r="TPN456" s="68" t="s">
        <v>93</v>
      </c>
      <c r="TPO456" s="68" t="s">
        <v>93</v>
      </c>
      <c r="TPP456" s="68" t="s">
        <v>93</v>
      </c>
      <c r="TPQ456" s="68" t="s">
        <v>93</v>
      </c>
      <c r="TPR456" s="68" t="s">
        <v>93</v>
      </c>
      <c r="TPS456" s="68" t="s">
        <v>93</v>
      </c>
      <c r="TPT456" s="68" t="s">
        <v>93</v>
      </c>
      <c r="TPU456" s="68" t="s">
        <v>93</v>
      </c>
      <c r="TPV456" s="68" t="s">
        <v>93</v>
      </c>
      <c r="TPW456" s="68" t="s">
        <v>93</v>
      </c>
      <c r="TPX456" s="68" t="s">
        <v>93</v>
      </c>
      <c r="TPY456" s="68" t="s">
        <v>93</v>
      </c>
      <c r="TPZ456" s="68" t="s">
        <v>93</v>
      </c>
      <c r="TQA456" s="68" t="s">
        <v>93</v>
      </c>
      <c r="TQB456" s="68" t="s">
        <v>93</v>
      </c>
      <c r="TQC456" s="68" t="s">
        <v>93</v>
      </c>
      <c r="TQD456" s="68" t="s">
        <v>93</v>
      </c>
      <c r="TQE456" s="68" t="s">
        <v>93</v>
      </c>
      <c r="TQF456" s="68" t="s">
        <v>93</v>
      </c>
      <c r="TQG456" s="68" t="s">
        <v>93</v>
      </c>
      <c r="TQH456" s="68" t="s">
        <v>93</v>
      </c>
      <c r="TQI456" s="68" t="s">
        <v>93</v>
      </c>
      <c r="TQJ456" s="68" t="s">
        <v>93</v>
      </c>
      <c r="TQK456" s="68" t="s">
        <v>93</v>
      </c>
      <c r="TQL456" s="68" t="s">
        <v>93</v>
      </c>
      <c r="TQM456" s="68" t="s">
        <v>93</v>
      </c>
      <c r="TQN456" s="68" t="s">
        <v>93</v>
      </c>
      <c r="TQO456" s="68" t="s">
        <v>93</v>
      </c>
      <c r="TQP456" s="68" t="s">
        <v>93</v>
      </c>
      <c r="TQQ456" s="68" t="s">
        <v>93</v>
      </c>
      <c r="TQR456" s="68" t="s">
        <v>93</v>
      </c>
      <c r="TQS456" s="68" t="s">
        <v>93</v>
      </c>
      <c r="TQT456" s="68" t="s">
        <v>93</v>
      </c>
      <c r="TQU456" s="68" t="s">
        <v>93</v>
      </c>
      <c r="TQV456" s="68" t="s">
        <v>93</v>
      </c>
      <c r="TQW456" s="68" t="s">
        <v>93</v>
      </c>
      <c r="TQX456" s="68" t="s">
        <v>93</v>
      </c>
      <c r="TQY456" s="68" t="s">
        <v>93</v>
      </c>
      <c r="TQZ456" s="68" t="s">
        <v>93</v>
      </c>
      <c r="TRA456" s="68" t="s">
        <v>93</v>
      </c>
      <c r="TRB456" s="68" t="s">
        <v>93</v>
      </c>
      <c r="TRC456" s="68" t="s">
        <v>93</v>
      </c>
      <c r="TRD456" s="68" t="s">
        <v>93</v>
      </c>
      <c r="TRE456" s="68" t="s">
        <v>93</v>
      </c>
      <c r="TRF456" s="68" t="s">
        <v>93</v>
      </c>
      <c r="TRG456" s="68" t="s">
        <v>93</v>
      </c>
      <c r="TRH456" s="68" t="s">
        <v>93</v>
      </c>
      <c r="TRI456" s="68" t="s">
        <v>93</v>
      </c>
      <c r="TRJ456" s="68" t="s">
        <v>93</v>
      </c>
      <c r="TRK456" s="68" t="s">
        <v>93</v>
      </c>
      <c r="TRL456" s="68" t="s">
        <v>93</v>
      </c>
      <c r="TRM456" s="68" t="s">
        <v>93</v>
      </c>
      <c r="TRN456" s="68" t="s">
        <v>93</v>
      </c>
      <c r="TRO456" s="68" t="s">
        <v>93</v>
      </c>
      <c r="TRP456" s="68" t="s">
        <v>93</v>
      </c>
      <c r="TRQ456" s="68" t="s">
        <v>93</v>
      </c>
      <c r="TRR456" s="68" t="s">
        <v>93</v>
      </c>
      <c r="TRS456" s="68" t="s">
        <v>93</v>
      </c>
      <c r="TRT456" s="68" t="s">
        <v>93</v>
      </c>
      <c r="TRU456" s="68" t="s">
        <v>93</v>
      </c>
      <c r="TRV456" s="68" t="s">
        <v>93</v>
      </c>
      <c r="TRW456" s="68" t="s">
        <v>93</v>
      </c>
      <c r="TRX456" s="68" t="s">
        <v>93</v>
      </c>
      <c r="TRY456" s="68" t="s">
        <v>93</v>
      </c>
      <c r="TRZ456" s="68" t="s">
        <v>93</v>
      </c>
      <c r="TSA456" s="68" t="s">
        <v>93</v>
      </c>
      <c r="TSB456" s="68" t="s">
        <v>93</v>
      </c>
      <c r="TSC456" s="68" t="s">
        <v>93</v>
      </c>
      <c r="TSD456" s="68" t="s">
        <v>93</v>
      </c>
      <c r="TSE456" s="68" t="s">
        <v>93</v>
      </c>
      <c r="TSF456" s="68" t="s">
        <v>93</v>
      </c>
      <c r="TSG456" s="68" t="s">
        <v>93</v>
      </c>
      <c r="TSH456" s="68" t="s">
        <v>93</v>
      </c>
      <c r="TSI456" s="68" t="s">
        <v>93</v>
      </c>
      <c r="TSJ456" s="68" t="s">
        <v>93</v>
      </c>
      <c r="TSK456" s="68" t="s">
        <v>93</v>
      </c>
      <c r="TSL456" s="68" t="s">
        <v>93</v>
      </c>
      <c r="TSM456" s="68" t="s">
        <v>93</v>
      </c>
      <c r="TSN456" s="68" t="s">
        <v>93</v>
      </c>
      <c r="TSO456" s="68" t="s">
        <v>93</v>
      </c>
      <c r="TSP456" s="68" t="s">
        <v>93</v>
      </c>
      <c r="TSQ456" s="68" t="s">
        <v>93</v>
      </c>
      <c r="TSR456" s="68" t="s">
        <v>93</v>
      </c>
      <c r="TSS456" s="68" t="s">
        <v>93</v>
      </c>
      <c r="TST456" s="68" t="s">
        <v>93</v>
      </c>
      <c r="TSU456" s="68" t="s">
        <v>93</v>
      </c>
      <c r="TSV456" s="68" t="s">
        <v>93</v>
      </c>
      <c r="TSW456" s="68" t="s">
        <v>93</v>
      </c>
      <c r="TSX456" s="68" t="s">
        <v>93</v>
      </c>
      <c r="TSY456" s="68" t="s">
        <v>93</v>
      </c>
      <c r="TSZ456" s="68" t="s">
        <v>93</v>
      </c>
      <c r="TTA456" s="68" t="s">
        <v>93</v>
      </c>
      <c r="TTB456" s="68" t="s">
        <v>93</v>
      </c>
      <c r="TTC456" s="68" t="s">
        <v>93</v>
      </c>
      <c r="TTD456" s="68" t="s">
        <v>93</v>
      </c>
      <c r="TTE456" s="68" t="s">
        <v>93</v>
      </c>
      <c r="TTF456" s="68" t="s">
        <v>93</v>
      </c>
      <c r="TTG456" s="68" t="s">
        <v>93</v>
      </c>
      <c r="TTH456" s="68" t="s">
        <v>93</v>
      </c>
      <c r="TTI456" s="68" t="s">
        <v>93</v>
      </c>
      <c r="TTJ456" s="68" t="s">
        <v>93</v>
      </c>
      <c r="TTK456" s="68" t="s">
        <v>93</v>
      </c>
      <c r="TTL456" s="68" t="s">
        <v>93</v>
      </c>
      <c r="TTM456" s="68" t="s">
        <v>93</v>
      </c>
      <c r="TTN456" s="68" t="s">
        <v>93</v>
      </c>
      <c r="TTO456" s="68" t="s">
        <v>93</v>
      </c>
      <c r="TTP456" s="68" t="s">
        <v>93</v>
      </c>
      <c r="TTQ456" s="68" t="s">
        <v>93</v>
      </c>
      <c r="TTR456" s="68" t="s">
        <v>93</v>
      </c>
      <c r="TTS456" s="68" t="s">
        <v>93</v>
      </c>
      <c r="TTT456" s="68" t="s">
        <v>93</v>
      </c>
      <c r="TTU456" s="68" t="s">
        <v>93</v>
      </c>
      <c r="TTV456" s="68" t="s">
        <v>93</v>
      </c>
      <c r="TTW456" s="68" t="s">
        <v>93</v>
      </c>
      <c r="TTX456" s="68" t="s">
        <v>93</v>
      </c>
      <c r="TTY456" s="68" t="s">
        <v>93</v>
      </c>
      <c r="TTZ456" s="68" t="s">
        <v>93</v>
      </c>
      <c r="TUA456" s="68" t="s">
        <v>93</v>
      </c>
      <c r="TUB456" s="68" t="s">
        <v>93</v>
      </c>
      <c r="TUC456" s="68" t="s">
        <v>93</v>
      </c>
      <c r="TUD456" s="68" t="s">
        <v>93</v>
      </c>
      <c r="TUE456" s="68" t="s">
        <v>93</v>
      </c>
      <c r="TUF456" s="68" t="s">
        <v>93</v>
      </c>
      <c r="TUG456" s="68" t="s">
        <v>93</v>
      </c>
      <c r="TUH456" s="68" t="s">
        <v>93</v>
      </c>
      <c r="TUI456" s="68" t="s">
        <v>93</v>
      </c>
      <c r="TUJ456" s="68" t="s">
        <v>93</v>
      </c>
      <c r="TUK456" s="68" t="s">
        <v>93</v>
      </c>
      <c r="TUL456" s="68" t="s">
        <v>93</v>
      </c>
      <c r="TUM456" s="68" t="s">
        <v>93</v>
      </c>
      <c r="TUN456" s="68" t="s">
        <v>93</v>
      </c>
      <c r="TUO456" s="68" t="s">
        <v>93</v>
      </c>
      <c r="TUP456" s="68" t="s">
        <v>93</v>
      </c>
      <c r="TUQ456" s="68" t="s">
        <v>93</v>
      </c>
      <c r="TUR456" s="68" t="s">
        <v>93</v>
      </c>
      <c r="TUS456" s="68" t="s">
        <v>93</v>
      </c>
      <c r="TUT456" s="68" t="s">
        <v>93</v>
      </c>
      <c r="TUU456" s="68" t="s">
        <v>93</v>
      </c>
      <c r="TUV456" s="68" t="s">
        <v>93</v>
      </c>
      <c r="TUW456" s="68" t="s">
        <v>93</v>
      </c>
      <c r="TUX456" s="68" t="s">
        <v>93</v>
      </c>
      <c r="TUY456" s="68" t="s">
        <v>93</v>
      </c>
      <c r="TUZ456" s="68" t="s">
        <v>93</v>
      </c>
      <c r="TVA456" s="68" t="s">
        <v>93</v>
      </c>
      <c r="TVB456" s="68" t="s">
        <v>93</v>
      </c>
      <c r="TVC456" s="68" t="s">
        <v>93</v>
      </c>
      <c r="TVD456" s="68" t="s">
        <v>93</v>
      </c>
      <c r="TVE456" s="68" t="s">
        <v>93</v>
      </c>
      <c r="TVF456" s="68" t="s">
        <v>93</v>
      </c>
      <c r="TVG456" s="68" t="s">
        <v>93</v>
      </c>
      <c r="TVH456" s="68" t="s">
        <v>93</v>
      </c>
      <c r="TVI456" s="68" t="s">
        <v>93</v>
      </c>
      <c r="TVJ456" s="68" t="s">
        <v>93</v>
      </c>
      <c r="TVK456" s="68" t="s">
        <v>93</v>
      </c>
      <c r="TVL456" s="68" t="s">
        <v>93</v>
      </c>
      <c r="TVM456" s="68" t="s">
        <v>93</v>
      </c>
      <c r="TVN456" s="68" t="s">
        <v>93</v>
      </c>
      <c r="TVO456" s="68" t="s">
        <v>93</v>
      </c>
      <c r="TVP456" s="68" t="s">
        <v>93</v>
      </c>
      <c r="TVQ456" s="68" t="s">
        <v>93</v>
      </c>
      <c r="TVR456" s="68" t="s">
        <v>93</v>
      </c>
      <c r="TVS456" s="68" t="s">
        <v>93</v>
      </c>
      <c r="TVT456" s="68" t="s">
        <v>93</v>
      </c>
      <c r="TVU456" s="68" t="s">
        <v>93</v>
      </c>
      <c r="TVV456" s="68" t="s">
        <v>93</v>
      </c>
      <c r="TVW456" s="68" t="s">
        <v>93</v>
      </c>
      <c r="TVX456" s="68" t="s">
        <v>93</v>
      </c>
      <c r="TVY456" s="68" t="s">
        <v>93</v>
      </c>
      <c r="TVZ456" s="68" t="s">
        <v>93</v>
      </c>
      <c r="TWA456" s="68" t="s">
        <v>93</v>
      </c>
      <c r="TWB456" s="68" t="s">
        <v>93</v>
      </c>
      <c r="TWC456" s="68" t="s">
        <v>93</v>
      </c>
      <c r="TWD456" s="68" t="s">
        <v>93</v>
      </c>
      <c r="TWE456" s="68" t="s">
        <v>93</v>
      </c>
      <c r="TWF456" s="68" t="s">
        <v>93</v>
      </c>
      <c r="TWG456" s="68" t="s">
        <v>93</v>
      </c>
      <c r="TWH456" s="68" t="s">
        <v>93</v>
      </c>
      <c r="TWI456" s="68" t="s">
        <v>93</v>
      </c>
      <c r="TWJ456" s="68" t="s">
        <v>93</v>
      </c>
      <c r="TWK456" s="68" t="s">
        <v>93</v>
      </c>
      <c r="TWL456" s="68" t="s">
        <v>93</v>
      </c>
      <c r="TWM456" s="68" t="s">
        <v>93</v>
      </c>
      <c r="TWN456" s="68" t="s">
        <v>93</v>
      </c>
      <c r="TWO456" s="68" t="s">
        <v>93</v>
      </c>
      <c r="TWP456" s="68" t="s">
        <v>93</v>
      </c>
      <c r="TWQ456" s="68" t="s">
        <v>93</v>
      </c>
      <c r="TWR456" s="68" t="s">
        <v>93</v>
      </c>
      <c r="TWS456" s="68" t="s">
        <v>93</v>
      </c>
      <c r="TWT456" s="68" t="s">
        <v>93</v>
      </c>
      <c r="TWU456" s="68" t="s">
        <v>93</v>
      </c>
      <c r="TWV456" s="68" t="s">
        <v>93</v>
      </c>
      <c r="TWW456" s="68" t="s">
        <v>93</v>
      </c>
      <c r="TWX456" s="68" t="s">
        <v>93</v>
      </c>
      <c r="TWY456" s="68" t="s">
        <v>93</v>
      </c>
      <c r="TWZ456" s="68" t="s">
        <v>93</v>
      </c>
      <c r="TXA456" s="68" t="s">
        <v>93</v>
      </c>
      <c r="TXB456" s="68" t="s">
        <v>93</v>
      </c>
      <c r="TXC456" s="68" t="s">
        <v>93</v>
      </c>
      <c r="TXD456" s="68" t="s">
        <v>93</v>
      </c>
      <c r="TXE456" s="68" t="s">
        <v>93</v>
      </c>
      <c r="TXF456" s="68" t="s">
        <v>93</v>
      </c>
      <c r="TXG456" s="68" t="s">
        <v>93</v>
      </c>
      <c r="TXH456" s="68" t="s">
        <v>93</v>
      </c>
      <c r="TXI456" s="68" t="s">
        <v>93</v>
      </c>
      <c r="TXJ456" s="68" t="s">
        <v>93</v>
      </c>
      <c r="TXK456" s="68" t="s">
        <v>93</v>
      </c>
      <c r="TXL456" s="68" t="s">
        <v>93</v>
      </c>
      <c r="TXM456" s="68" t="s">
        <v>93</v>
      </c>
      <c r="TXN456" s="68" t="s">
        <v>93</v>
      </c>
      <c r="TXO456" s="68" t="s">
        <v>93</v>
      </c>
      <c r="TXP456" s="68" t="s">
        <v>93</v>
      </c>
      <c r="TXQ456" s="68" t="s">
        <v>93</v>
      </c>
      <c r="TXR456" s="68" t="s">
        <v>93</v>
      </c>
      <c r="TXS456" s="68" t="s">
        <v>93</v>
      </c>
      <c r="TXT456" s="68" t="s">
        <v>93</v>
      </c>
      <c r="TXU456" s="68" t="s">
        <v>93</v>
      </c>
      <c r="TXV456" s="68" t="s">
        <v>93</v>
      </c>
      <c r="TXW456" s="68" t="s">
        <v>93</v>
      </c>
      <c r="TXX456" s="68" t="s">
        <v>93</v>
      </c>
      <c r="TXY456" s="68" t="s">
        <v>93</v>
      </c>
      <c r="TXZ456" s="68" t="s">
        <v>93</v>
      </c>
      <c r="TYA456" s="68" t="s">
        <v>93</v>
      </c>
      <c r="TYB456" s="68" t="s">
        <v>93</v>
      </c>
      <c r="TYC456" s="68" t="s">
        <v>93</v>
      </c>
      <c r="TYD456" s="68" t="s">
        <v>93</v>
      </c>
      <c r="TYE456" s="68" t="s">
        <v>93</v>
      </c>
      <c r="TYF456" s="68" t="s">
        <v>93</v>
      </c>
      <c r="TYG456" s="68" t="s">
        <v>93</v>
      </c>
      <c r="TYH456" s="68" t="s">
        <v>93</v>
      </c>
      <c r="TYI456" s="68" t="s">
        <v>93</v>
      </c>
      <c r="TYJ456" s="68" t="s">
        <v>93</v>
      </c>
      <c r="TYK456" s="68" t="s">
        <v>93</v>
      </c>
      <c r="TYL456" s="68" t="s">
        <v>93</v>
      </c>
      <c r="TYM456" s="68" t="s">
        <v>93</v>
      </c>
      <c r="TYN456" s="68" t="s">
        <v>93</v>
      </c>
      <c r="TYO456" s="68" t="s">
        <v>93</v>
      </c>
      <c r="TYP456" s="68" t="s">
        <v>93</v>
      </c>
      <c r="TYQ456" s="68" t="s">
        <v>93</v>
      </c>
      <c r="TYR456" s="68" t="s">
        <v>93</v>
      </c>
      <c r="TYS456" s="68" t="s">
        <v>93</v>
      </c>
      <c r="TYT456" s="68" t="s">
        <v>93</v>
      </c>
      <c r="TYU456" s="68" t="s">
        <v>93</v>
      </c>
      <c r="TYV456" s="68" t="s">
        <v>93</v>
      </c>
      <c r="TYW456" s="68" t="s">
        <v>93</v>
      </c>
      <c r="TYX456" s="68" t="s">
        <v>93</v>
      </c>
      <c r="TYY456" s="68" t="s">
        <v>93</v>
      </c>
      <c r="TYZ456" s="68" t="s">
        <v>93</v>
      </c>
      <c r="TZA456" s="68" t="s">
        <v>93</v>
      </c>
      <c r="TZB456" s="68" t="s">
        <v>93</v>
      </c>
      <c r="TZC456" s="68" t="s">
        <v>93</v>
      </c>
      <c r="TZD456" s="68" t="s">
        <v>93</v>
      </c>
      <c r="TZE456" s="68" t="s">
        <v>93</v>
      </c>
      <c r="TZF456" s="68" t="s">
        <v>93</v>
      </c>
      <c r="TZG456" s="68" t="s">
        <v>93</v>
      </c>
      <c r="TZH456" s="68" t="s">
        <v>93</v>
      </c>
      <c r="TZI456" s="68" t="s">
        <v>93</v>
      </c>
      <c r="TZJ456" s="68" t="s">
        <v>93</v>
      </c>
      <c r="TZK456" s="68" t="s">
        <v>93</v>
      </c>
      <c r="TZL456" s="68" t="s">
        <v>93</v>
      </c>
      <c r="TZM456" s="68" t="s">
        <v>93</v>
      </c>
      <c r="TZN456" s="68" t="s">
        <v>93</v>
      </c>
      <c r="TZO456" s="68" t="s">
        <v>93</v>
      </c>
      <c r="TZP456" s="68" t="s">
        <v>93</v>
      </c>
      <c r="TZQ456" s="68" t="s">
        <v>93</v>
      </c>
      <c r="TZR456" s="68" t="s">
        <v>93</v>
      </c>
      <c r="TZS456" s="68" t="s">
        <v>93</v>
      </c>
      <c r="TZT456" s="68" t="s">
        <v>93</v>
      </c>
      <c r="TZU456" s="68" t="s">
        <v>93</v>
      </c>
      <c r="TZV456" s="68" t="s">
        <v>93</v>
      </c>
      <c r="TZW456" s="68" t="s">
        <v>93</v>
      </c>
      <c r="TZX456" s="68" t="s">
        <v>93</v>
      </c>
      <c r="TZY456" s="68" t="s">
        <v>93</v>
      </c>
      <c r="TZZ456" s="68" t="s">
        <v>93</v>
      </c>
      <c r="UAA456" s="68" t="s">
        <v>93</v>
      </c>
      <c r="UAB456" s="68" t="s">
        <v>93</v>
      </c>
      <c r="UAC456" s="68" t="s">
        <v>93</v>
      </c>
      <c r="UAD456" s="68" t="s">
        <v>93</v>
      </c>
      <c r="UAE456" s="68" t="s">
        <v>93</v>
      </c>
      <c r="UAF456" s="68" t="s">
        <v>93</v>
      </c>
      <c r="UAG456" s="68" t="s">
        <v>93</v>
      </c>
      <c r="UAH456" s="68" t="s">
        <v>93</v>
      </c>
      <c r="UAI456" s="68" t="s">
        <v>93</v>
      </c>
      <c r="UAJ456" s="68" t="s">
        <v>93</v>
      </c>
      <c r="UAK456" s="68" t="s">
        <v>93</v>
      </c>
      <c r="UAL456" s="68" t="s">
        <v>93</v>
      </c>
      <c r="UAM456" s="68" t="s">
        <v>93</v>
      </c>
      <c r="UAN456" s="68" t="s">
        <v>93</v>
      </c>
      <c r="UAO456" s="68" t="s">
        <v>93</v>
      </c>
      <c r="UAP456" s="68" t="s">
        <v>93</v>
      </c>
      <c r="UAQ456" s="68" t="s">
        <v>93</v>
      </c>
      <c r="UAR456" s="68" t="s">
        <v>93</v>
      </c>
      <c r="UAS456" s="68" t="s">
        <v>93</v>
      </c>
      <c r="UAT456" s="68" t="s">
        <v>93</v>
      </c>
      <c r="UAU456" s="68" t="s">
        <v>93</v>
      </c>
      <c r="UAV456" s="68" t="s">
        <v>93</v>
      </c>
      <c r="UAW456" s="68" t="s">
        <v>93</v>
      </c>
      <c r="UAX456" s="68" t="s">
        <v>93</v>
      </c>
      <c r="UAY456" s="68" t="s">
        <v>93</v>
      </c>
      <c r="UAZ456" s="68" t="s">
        <v>93</v>
      </c>
      <c r="UBA456" s="68" t="s">
        <v>93</v>
      </c>
      <c r="UBB456" s="68" t="s">
        <v>93</v>
      </c>
      <c r="UBC456" s="68" t="s">
        <v>93</v>
      </c>
      <c r="UBD456" s="68" t="s">
        <v>93</v>
      </c>
      <c r="UBE456" s="68" t="s">
        <v>93</v>
      </c>
      <c r="UBF456" s="68" t="s">
        <v>93</v>
      </c>
      <c r="UBG456" s="68" t="s">
        <v>93</v>
      </c>
      <c r="UBH456" s="68" t="s">
        <v>93</v>
      </c>
      <c r="UBI456" s="68" t="s">
        <v>93</v>
      </c>
      <c r="UBJ456" s="68" t="s">
        <v>93</v>
      </c>
      <c r="UBK456" s="68" t="s">
        <v>93</v>
      </c>
      <c r="UBL456" s="68" t="s">
        <v>93</v>
      </c>
      <c r="UBM456" s="68" t="s">
        <v>93</v>
      </c>
      <c r="UBN456" s="68" t="s">
        <v>93</v>
      </c>
      <c r="UBO456" s="68" t="s">
        <v>93</v>
      </c>
      <c r="UBP456" s="68" t="s">
        <v>93</v>
      </c>
      <c r="UBQ456" s="68" t="s">
        <v>93</v>
      </c>
      <c r="UBR456" s="68" t="s">
        <v>93</v>
      </c>
      <c r="UBS456" s="68" t="s">
        <v>93</v>
      </c>
      <c r="UBT456" s="68" t="s">
        <v>93</v>
      </c>
      <c r="UBU456" s="68" t="s">
        <v>93</v>
      </c>
      <c r="UBV456" s="68" t="s">
        <v>93</v>
      </c>
      <c r="UBW456" s="68" t="s">
        <v>93</v>
      </c>
      <c r="UBX456" s="68" t="s">
        <v>93</v>
      </c>
      <c r="UBY456" s="68" t="s">
        <v>93</v>
      </c>
      <c r="UBZ456" s="68" t="s">
        <v>93</v>
      </c>
      <c r="UCA456" s="68" t="s">
        <v>93</v>
      </c>
      <c r="UCB456" s="68" t="s">
        <v>93</v>
      </c>
      <c r="UCC456" s="68" t="s">
        <v>93</v>
      </c>
      <c r="UCD456" s="68" t="s">
        <v>93</v>
      </c>
      <c r="UCE456" s="68" t="s">
        <v>93</v>
      </c>
      <c r="UCF456" s="68" t="s">
        <v>93</v>
      </c>
      <c r="UCG456" s="68" t="s">
        <v>93</v>
      </c>
      <c r="UCH456" s="68" t="s">
        <v>93</v>
      </c>
      <c r="UCI456" s="68" t="s">
        <v>93</v>
      </c>
      <c r="UCJ456" s="68" t="s">
        <v>93</v>
      </c>
      <c r="UCK456" s="68" t="s">
        <v>93</v>
      </c>
      <c r="UCL456" s="68" t="s">
        <v>93</v>
      </c>
      <c r="UCM456" s="68" t="s">
        <v>93</v>
      </c>
      <c r="UCN456" s="68" t="s">
        <v>93</v>
      </c>
      <c r="UCO456" s="68" t="s">
        <v>93</v>
      </c>
      <c r="UCP456" s="68" t="s">
        <v>93</v>
      </c>
      <c r="UCQ456" s="68" t="s">
        <v>93</v>
      </c>
      <c r="UCR456" s="68" t="s">
        <v>93</v>
      </c>
      <c r="UCS456" s="68" t="s">
        <v>93</v>
      </c>
      <c r="UCT456" s="68" t="s">
        <v>93</v>
      </c>
      <c r="UCU456" s="68" t="s">
        <v>93</v>
      </c>
      <c r="UCV456" s="68" t="s">
        <v>93</v>
      </c>
      <c r="UCW456" s="68" t="s">
        <v>93</v>
      </c>
      <c r="UCX456" s="68" t="s">
        <v>93</v>
      </c>
      <c r="UCY456" s="68" t="s">
        <v>93</v>
      </c>
      <c r="UCZ456" s="68" t="s">
        <v>93</v>
      </c>
      <c r="UDA456" s="68" t="s">
        <v>93</v>
      </c>
      <c r="UDB456" s="68" t="s">
        <v>93</v>
      </c>
      <c r="UDC456" s="68" t="s">
        <v>93</v>
      </c>
      <c r="UDD456" s="68" t="s">
        <v>93</v>
      </c>
      <c r="UDE456" s="68" t="s">
        <v>93</v>
      </c>
      <c r="UDF456" s="68" t="s">
        <v>93</v>
      </c>
      <c r="UDG456" s="68" t="s">
        <v>93</v>
      </c>
      <c r="UDH456" s="68" t="s">
        <v>93</v>
      </c>
      <c r="UDI456" s="68" t="s">
        <v>93</v>
      </c>
      <c r="UDJ456" s="68" t="s">
        <v>93</v>
      </c>
      <c r="UDK456" s="68" t="s">
        <v>93</v>
      </c>
      <c r="UDL456" s="68" t="s">
        <v>93</v>
      </c>
      <c r="UDM456" s="68" t="s">
        <v>93</v>
      </c>
      <c r="UDN456" s="68" t="s">
        <v>93</v>
      </c>
      <c r="UDO456" s="68" t="s">
        <v>93</v>
      </c>
      <c r="UDP456" s="68" t="s">
        <v>93</v>
      </c>
      <c r="UDQ456" s="68" t="s">
        <v>93</v>
      </c>
      <c r="UDR456" s="68" t="s">
        <v>93</v>
      </c>
      <c r="UDS456" s="68" t="s">
        <v>93</v>
      </c>
      <c r="UDT456" s="68" t="s">
        <v>93</v>
      </c>
      <c r="UDU456" s="68" t="s">
        <v>93</v>
      </c>
      <c r="UDV456" s="68" t="s">
        <v>93</v>
      </c>
      <c r="UDW456" s="68" t="s">
        <v>93</v>
      </c>
      <c r="UDX456" s="68" t="s">
        <v>93</v>
      </c>
      <c r="UDY456" s="68" t="s">
        <v>93</v>
      </c>
      <c r="UDZ456" s="68" t="s">
        <v>93</v>
      </c>
      <c r="UEA456" s="68" t="s">
        <v>93</v>
      </c>
      <c r="UEB456" s="68" t="s">
        <v>93</v>
      </c>
      <c r="UEC456" s="68" t="s">
        <v>93</v>
      </c>
      <c r="UED456" s="68" t="s">
        <v>93</v>
      </c>
      <c r="UEE456" s="68" t="s">
        <v>93</v>
      </c>
      <c r="UEF456" s="68" t="s">
        <v>93</v>
      </c>
      <c r="UEG456" s="68" t="s">
        <v>93</v>
      </c>
      <c r="UEH456" s="68" t="s">
        <v>93</v>
      </c>
      <c r="UEI456" s="68" t="s">
        <v>93</v>
      </c>
      <c r="UEJ456" s="68" t="s">
        <v>93</v>
      </c>
      <c r="UEK456" s="68" t="s">
        <v>93</v>
      </c>
      <c r="UEL456" s="68" t="s">
        <v>93</v>
      </c>
      <c r="UEM456" s="68" t="s">
        <v>93</v>
      </c>
      <c r="UEN456" s="68" t="s">
        <v>93</v>
      </c>
      <c r="UEO456" s="68" t="s">
        <v>93</v>
      </c>
      <c r="UEP456" s="68" t="s">
        <v>93</v>
      </c>
      <c r="UEQ456" s="68" t="s">
        <v>93</v>
      </c>
      <c r="UER456" s="68" t="s">
        <v>93</v>
      </c>
      <c r="UES456" s="68" t="s">
        <v>93</v>
      </c>
      <c r="UET456" s="68" t="s">
        <v>93</v>
      </c>
      <c r="UEU456" s="68" t="s">
        <v>93</v>
      </c>
      <c r="UEV456" s="68" t="s">
        <v>93</v>
      </c>
      <c r="UEW456" s="68" t="s">
        <v>93</v>
      </c>
      <c r="UEX456" s="68" t="s">
        <v>93</v>
      </c>
      <c r="UEY456" s="68" t="s">
        <v>93</v>
      </c>
      <c r="UEZ456" s="68" t="s">
        <v>93</v>
      </c>
      <c r="UFA456" s="68" t="s">
        <v>93</v>
      </c>
      <c r="UFB456" s="68" t="s">
        <v>93</v>
      </c>
      <c r="UFC456" s="68" t="s">
        <v>93</v>
      </c>
      <c r="UFD456" s="68" t="s">
        <v>93</v>
      </c>
      <c r="UFE456" s="68" t="s">
        <v>93</v>
      </c>
      <c r="UFF456" s="68" t="s">
        <v>93</v>
      </c>
      <c r="UFG456" s="68" t="s">
        <v>93</v>
      </c>
      <c r="UFH456" s="68" t="s">
        <v>93</v>
      </c>
      <c r="UFI456" s="68" t="s">
        <v>93</v>
      </c>
      <c r="UFJ456" s="68" t="s">
        <v>93</v>
      </c>
      <c r="UFK456" s="68" t="s">
        <v>93</v>
      </c>
      <c r="UFL456" s="68" t="s">
        <v>93</v>
      </c>
      <c r="UFM456" s="68" t="s">
        <v>93</v>
      </c>
      <c r="UFN456" s="68" t="s">
        <v>93</v>
      </c>
      <c r="UFO456" s="68" t="s">
        <v>93</v>
      </c>
      <c r="UFP456" s="68" t="s">
        <v>93</v>
      </c>
      <c r="UFQ456" s="68" t="s">
        <v>93</v>
      </c>
      <c r="UFR456" s="68" t="s">
        <v>93</v>
      </c>
      <c r="UFS456" s="68" t="s">
        <v>93</v>
      </c>
      <c r="UFT456" s="68" t="s">
        <v>93</v>
      </c>
      <c r="UFU456" s="68" t="s">
        <v>93</v>
      </c>
      <c r="UFV456" s="68" t="s">
        <v>93</v>
      </c>
      <c r="UFW456" s="68" t="s">
        <v>93</v>
      </c>
      <c r="UFX456" s="68" t="s">
        <v>93</v>
      </c>
      <c r="UFY456" s="68" t="s">
        <v>93</v>
      </c>
      <c r="UFZ456" s="68" t="s">
        <v>93</v>
      </c>
      <c r="UGA456" s="68" t="s">
        <v>93</v>
      </c>
      <c r="UGB456" s="68" t="s">
        <v>93</v>
      </c>
      <c r="UGC456" s="68" t="s">
        <v>93</v>
      </c>
      <c r="UGD456" s="68" t="s">
        <v>93</v>
      </c>
      <c r="UGE456" s="68" t="s">
        <v>93</v>
      </c>
      <c r="UGF456" s="68" t="s">
        <v>93</v>
      </c>
      <c r="UGG456" s="68" t="s">
        <v>93</v>
      </c>
      <c r="UGH456" s="68" t="s">
        <v>93</v>
      </c>
      <c r="UGI456" s="68" t="s">
        <v>93</v>
      </c>
      <c r="UGJ456" s="68" t="s">
        <v>93</v>
      </c>
      <c r="UGK456" s="68" t="s">
        <v>93</v>
      </c>
      <c r="UGL456" s="68" t="s">
        <v>93</v>
      </c>
      <c r="UGM456" s="68" t="s">
        <v>93</v>
      </c>
      <c r="UGN456" s="68" t="s">
        <v>93</v>
      </c>
      <c r="UGO456" s="68" t="s">
        <v>93</v>
      </c>
      <c r="UGP456" s="68" t="s">
        <v>93</v>
      </c>
      <c r="UGQ456" s="68" t="s">
        <v>93</v>
      </c>
      <c r="UGR456" s="68" t="s">
        <v>93</v>
      </c>
      <c r="UGS456" s="68" t="s">
        <v>93</v>
      </c>
      <c r="UGT456" s="68" t="s">
        <v>93</v>
      </c>
      <c r="UGU456" s="68" t="s">
        <v>93</v>
      </c>
      <c r="UGV456" s="68" t="s">
        <v>93</v>
      </c>
      <c r="UGW456" s="68" t="s">
        <v>93</v>
      </c>
      <c r="UGX456" s="68" t="s">
        <v>93</v>
      </c>
      <c r="UGY456" s="68" t="s">
        <v>93</v>
      </c>
      <c r="UGZ456" s="68" t="s">
        <v>93</v>
      </c>
      <c r="UHA456" s="68" t="s">
        <v>93</v>
      </c>
      <c r="UHB456" s="68" t="s">
        <v>93</v>
      </c>
      <c r="UHC456" s="68" t="s">
        <v>93</v>
      </c>
      <c r="UHD456" s="68" t="s">
        <v>93</v>
      </c>
      <c r="UHE456" s="68" t="s">
        <v>93</v>
      </c>
      <c r="UHF456" s="68" t="s">
        <v>93</v>
      </c>
      <c r="UHG456" s="68" t="s">
        <v>93</v>
      </c>
      <c r="UHH456" s="68" t="s">
        <v>93</v>
      </c>
      <c r="UHI456" s="68" t="s">
        <v>93</v>
      </c>
      <c r="UHJ456" s="68" t="s">
        <v>93</v>
      </c>
      <c r="UHK456" s="68" t="s">
        <v>93</v>
      </c>
      <c r="UHL456" s="68" t="s">
        <v>93</v>
      </c>
      <c r="UHM456" s="68" t="s">
        <v>93</v>
      </c>
      <c r="UHN456" s="68" t="s">
        <v>93</v>
      </c>
      <c r="UHO456" s="68" t="s">
        <v>93</v>
      </c>
      <c r="UHP456" s="68" t="s">
        <v>93</v>
      </c>
      <c r="UHQ456" s="68" t="s">
        <v>93</v>
      </c>
      <c r="UHR456" s="68" t="s">
        <v>93</v>
      </c>
      <c r="UHS456" s="68" t="s">
        <v>93</v>
      </c>
      <c r="UHT456" s="68" t="s">
        <v>93</v>
      </c>
      <c r="UHU456" s="68" t="s">
        <v>93</v>
      </c>
      <c r="UHV456" s="68" t="s">
        <v>93</v>
      </c>
      <c r="UHW456" s="68" t="s">
        <v>93</v>
      </c>
      <c r="UHX456" s="68" t="s">
        <v>93</v>
      </c>
      <c r="UHY456" s="68" t="s">
        <v>93</v>
      </c>
      <c r="UHZ456" s="68" t="s">
        <v>93</v>
      </c>
      <c r="UIA456" s="68" t="s">
        <v>93</v>
      </c>
      <c r="UIB456" s="68" t="s">
        <v>93</v>
      </c>
      <c r="UIC456" s="68" t="s">
        <v>93</v>
      </c>
      <c r="UID456" s="68" t="s">
        <v>93</v>
      </c>
      <c r="UIE456" s="68" t="s">
        <v>93</v>
      </c>
      <c r="UIF456" s="68" t="s">
        <v>93</v>
      </c>
      <c r="UIG456" s="68" t="s">
        <v>93</v>
      </c>
      <c r="UIH456" s="68" t="s">
        <v>93</v>
      </c>
      <c r="UII456" s="68" t="s">
        <v>93</v>
      </c>
      <c r="UIJ456" s="68" t="s">
        <v>93</v>
      </c>
      <c r="UIK456" s="68" t="s">
        <v>93</v>
      </c>
      <c r="UIL456" s="68" t="s">
        <v>93</v>
      </c>
      <c r="UIM456" s="68" t="s">
        <v>93</v>
      </c>
      <c r="UIN456" s="68" t="s">
        <v>93</v>
      </c>
      <c r="UIO456" s="68" t="s">
        <v>93</v>
      </c>
      <c r="UIP456" s="68" t="s">
        <v>93</v>
      </c>
      <c r="UIQ456" s="68" t="s">
        <v>93</v>
      </c>
      <c r="UIR456" s="68" t="s">
        <v>93</v>
      </c>
      <c r="UIS456" s="68" t="s">
        <v>93</v>
      </c>
      <c r="UIT456" s="68" t="s">
        <v>93</v>
      </c>
      <c r="UIU456" s="68" t="s">
        <v>93</v>
      </c>
      <c r="UIV456" s="68" t="s">
        <v>93</v>
      </c>
      <c r="UIW456" s="68" t="s">
        <v>93</v>
      </c>
      <c r="UIX456" s="68" t="s">
        <v>93</v>
      </c>
      <c r="UIY456" s="68" t="s">
        <v>93</v>
      </c>
      <c r="UIZ456" s="68" t="s">
        <v>93</v>
      </c>
      <c r="UJA456" s="68" t="s">
        <v>93</v>
      </c>
      <c r="UJB456" s="68" t="s">
        <v>93</v>
      </c>
      <c r="UJC456" s="68" t="s">
        <v>93</v>
      </c>
      <c r="UJD456" s="68" t="s">
        <v>93</v>
      </c>
      <c r="UJE456" s="68" t="s">
        <v>93</v>
      </c>
      <c r="UJF456" s="68" t="s">
        <v>93</v>
      </c>
      <c r="UJG456" s="68" t="s">
        <v>93</v>
      </c>
      <c r="UJH456" s="68" t="s">
        <v>93</v>
      </c>
      <c r="UJI456" s="68" t="s">
        <v>93</v>
      </c>
      <c r="UJJ456" s="68" t="s">
        <v>93</v>
      </c>
      <c r="UJK456" s="68" t="s">
        <v>93</v>
      </c>
      <c r="UJL456" s="68" t="s">
        <v>93</v>
      </c>
      <c r="UJM456" s="68" t="s">
        <v>93</v>
      </c>
      <c r="UJN456" s="68" t="s">
        <v>93</v>
      </c>
      <c r="UJO456" s="68" t="s">
        <v>93</v>
      </c>
      <c r="UJP456" s="68" t="s">
        <v>93</v>
      </c>
      <c r="UJQ456" s="68" t="s">
        <v>93</v>
      </c>
      <c r="UJR456" s="68" t="s">
        <v>93</v>
      </c>
      <c r="UJS456" s="68" t="s">
        <v>93</v>
      </c>
      <c r="UJT456" s="68" t="s">
        <v>93</v>
      </c>
      <c r="UJU456" s="68" t="s">
        <v>93</v>
      </c>
      <c r="UJV456" s="68" t="s">
        <v>93</v>
      </c>
      <c r="UJW456" s="68" t="s">
        <v>93</v>
      </c>
      <c r="UJX456" s="68" t="s">
        <v>93</v>
      </c>
      <c r="UJY456" s="68" t="s">
        <v>93</v>
      </c>
      <c r="UJZ456" s="68" t="s">
        <v>93</v>
      </c>
      <c r="UKA456" s="68" t="s">
        <v>93</v>
      </c>
      <c r="UKB456" s="68" t="s">
        <v>93</v>
      </c>
      <c r="UKC456" s="68" t="s">
        <v>93</v>
      </c>
      <c r="UKD456" s="68" t="s">
        <v>93</v>
      </c>
      <c r="UKE456" s="68" t="s">
        <v>93</v>
      </c>
      <c r="UKF456" s="68" t="s">
        <v>93</v>
      </c>
      <c r="UKG456" s="68" t="s">
        <v>93</v>
      </c>
      <c r="UKH456" s="68" t="s">
        <v>93</v>
      </c>
      <c r="UKI456" s="68" t="s">
        <v>93</v>
      </c>
      <c r="UKJ456" s="68" t="s">
        <v>93</v>
      </c>
      <c r="UKK456" s="68" t="s">
        <v>93</v>
      </c>
      <c r="UKL456" s="68" t="s">
        <v>93</v>
      </c>
      <c r="UKM456" s="68" t="s">
        <v>93</v>
      </c>
      <c r="UKN456" s="68" t="s">
        <v>93</v>
      </c>
      <c r="UKO456" s="68" t="s">
        <v>93</v>
      </c>
      <c r="UKP456" s="68" t="s">
        <v>93</v>
      </c>
      <c r="UKQ456" s="68" t="s">
        <v>93</v>
      </c>
      <c r="UKR456" s="68" t="s">
        <v>93</v>
      </c>
      <c r="UKS456" s="68" t="s">
        <v>93</v>
      </c>
      <c r="UKT456" s="68" t="s">
        <v>93</v>
      </c>
      <c r="UKU456" s="68" t="s">
        <v>93</v>
      </c>
      <c r="UKV456" s="68" t="s">
        <v>93</v>
      </c>
      <c r="UKW456" s="68" t="s">
        <v>93</v>
      </c>
      <c r="UKX456" s="68" t="s">
        <v>93</v>
      </c>
      <c r="UKY456" s="68" t="s">
        <v>93</v>
      </c>
      <c r="UKZ456" s="68" t="s">
        <v>93</v>
      </c>
      <c r="ULA456" s="68" t="s">
        <v>93</v>
      </c>
      <c r="ULB456" s="68" t="s">
        <v>93</v>
      </c>
      <c r="ULC456" s="68" t="s">
        <v>93</v>
      </c>
      <c r="ULD456" s="68" t="s">
        <v>93</v>
      </c>
      <c r="ULE456" s="68" t="s">
        <v>93</v>
      </c>
      <c r="ULF456" s="68" t="s">
        <v>93</v>
      </c>
      <c r="ULG456" s="68" t="s">
        <v>93</v>
      </c>
      <c r="ULH456" s="68" t="s">
        <v>93</v>
      </c>
      <c r="ULI456" s="68" t="s">
        <v>93</v>
      </c>
      <c r="ULJ456" s="68" t="s">
        <v>93</v>
      </c>
      <c r="ULK456" s="68" t="s">
        <v>93</v>
      </c>
      <c r="ULL456" s="68" t="s">
        <v>93</v>
      </c>
      <c r="ULM456" s="68" t="s">
        <v>93</v>
      </c>
      <c r="ULN456" s="68" t="s">
        <v>93</v>
      </c>
      <c r="ULO456" s="68" t="s">
        <v>93</v>
      </c>
      <c r="ULP456" s="68" t="s">
        <v>93</v>
      </c>
      <c r="ULQ456" s="68" t="s">
        <v>93</v>
      </c>
      <c r="ULR456" s="68" t="s">
        <v>93</v>
      </c>
      <c r="ULS456" s="68" t="s">
        <v>93</v>
      </c>
      <c r="ULT456" s="68" t="s">
        <v>93</v>
      </c>
      <c r="ULU456" s="68" t="s">
        <v>93</v>
      </c>
      <c r="ULV456" s="68" t="s">
        <v>93</v>
      </c>
      <c r="ULW456" s="68" t="s">
        <v>93</v>
      </c>
      <c r="ULX456" s="68" t="s">
        <v>93</v>
      </c>
      <c r="ULY456" s="68" t="s">
        <v>93</v>
      </c>
      <c r="ULZ456" s="68" t="s">
        <v>93</v>
      </c>
      <c r="UMA456" s="68" t="s">
        <v>93</v>
      </c>
      <c r="UMB456" s="68" t="s">
        <v>93</v>
      </c>
      <c r="UMC456" s="68" t="s">
        <v>93</v>
      </c>
      <c r="UMD456" s="68" t="s">
        <v>93</v>
      </c>
      <c r="UME456" s="68" t="s">
        <v>93</v>
      </c>
      <c r="UMF456" s="68" t="s">
        <v>93</v>
      </c>
      <c r="UMG456" s="68" t="s">
        <v>93</v>
      </c>
      <c r="UMH456" s="68" t="s">
        <v>93</v>
      </c>
      <c r="UMI456" s="68" t="s">
        <v>93</v>
      </c>
      <c r="UMJ456" s="68" t="s">
        <v>93</v>
      </c>
      <c r="UMK456" s="68" t="s">
        <v>93</v>
      </c>
      <c r="UML456" s="68" t="s">
        <v>93</v>
      </c>
      <c r="UMM456" s="68" t="s">
        <v>93</v>
      </c>
      <c r="UMN456" s="68" t="s">
        <v>93</v>
      </c>
      <c r="UMO456" s="68" t="s">
        <v>93</v>
      </c>
      <c r="UMP456" s="68" t="s">
        <v>93</v>
      </c>
      <c r="UMQ456" s="68" t="s">
        <v>93</v>
      </c>
      <c r="UMR456" s="68" t="s">
        <v>93</v>
      </c>
      <c r="UMS456" s="68" t="s">
        <v>93</v>
      </c>
      <c r="UMT456" s="68" t="s">
        <v>93</v>
      </c>
      <c r="UMU456" s="68" t="s">
        <v>93</v>
      </c>
      <c r="UMV456" s="68" t="s">
        <v>93</v>
      </c>
      <c r="UMW456" s="68" t="s">
        <v>93</v>
      </c>
      <c r="UMX456" s="68" t="s">
        <v>93</v>
      </c>
      <c r="UMY456" s="68" t="s">
        <v>93</v>
      </c>
      <c r="UMZ456" s="68" t="s">
        <v>93</v>
      </c>
      <c r="UNA456" s="68" t="s">
        <v>93</v>
      </c>
      <c r="UNB456" s="68" t="s">
        <v>93</v>
      </c>
      <c r="UNC456" s="68" t="s">
        <v>93</v>
      </c>
      <c r="UND456" s="68" t="s">
        <v>93</v>
      </c>
      <c r="UNE456" s="68" t="s">
        <v>93</v>
      </c>
      <c r="UNF456" s="68" t="s">
        <v>93</v>
      </c>
      <c r="UNG456" s="68" t="s">
        <v>93</v>
      </c>
      <c r="UNH456" s="68" t="s">
        <v>93</v>
      </c>
      <c r="UNI456" s="68" t="s">
        <v>93</v>
      </c>
      <c r="UNJ456" s="68" t="s">
        <v>93</v>
      </c>
      <c r="UNK456" s="68" t="s">
        <v>93</v>
      </c>
      <c r="UNL456" s="68" t="s">
        <v>93</v>
      </c>
      <c r="UNM456" s="68" t="s">
        <v>93</v>
      </c>
      <c r="UNN456" s="68" t="s">
        <v>93</v>
      </c>
      <c r="UNO456" s="68" t="s">
        <v>93</v>
      </c>
      <c r="UNP456" s="68" t="s">
        <v>93</v>
      </c>
      <c r="UNQ456" s="68" t="s">
        <v>93</v>
      </c>
      <c r="UNR456" s="68" t="s">
        <v>93</v>
      </c>
      <c r="UNS456" s="68" t="s">
        <v>93</v>
      </c>
      <c r="UNT456" s="68" t="s">
        <v>93</v>
      </c>
      <c r="UNU456" s="68" t="s">
        <v>93</v>
      </c>
      <c r="UNV456" s="68" t="s">
        <v>93</v>
      </c>
      <c r="UNW456" s="68" t="s">
        <v>93</v>
      </c>
      <c r="UNX456" s="68" t="s">
        <v>93</v>
      </c>
      <c r="UNY456" s="68" t="s">
        <v>93</v>
      </c>
      <c r="UNZ456" s="68" t="s">
        <v>93</v>
      </c>
      <c r="UOA456" s="68" t="s">
        <v>93</v>
      </c>
      <c r="UOB456" s="68" t="s">
        <v>93</v>
      </c>
      <c r="UOC456" s="68" t="s">
        <v>93</v>
      </c>
      <c r="UOD456" s="68" t="s">
        <v>93</v>
      </c>
      <c r="UOE456" s="68" t="s">
        <v>93</v>
      </c>
      <c r="UOF456" s="68" t="s">
        <v>93</v>
      </c>
      <c r="UOG456" s="68" t="s">
        <v>93</v>
      </c>
      <c r="UOH456" s="68" t="s">
        <v>93</v>
      </c>
      <c r="UOI456" s="68" t="s">
        <v>93</v>
      </c>
      <c r="UOJ456" s="68" t="s">
        <v>93</v>
      </c>
      <c r="UOK456" s="68" t="s">
        <v>93</v>
      </c>
      <c r="UOL456" s="68" t="s">
        <v>93</v>
      </c>
      <c r="UOM456" s="68" t="s">
        <v>93</v>
      </c>
      <c r="UON456" s="68" t="s">
        <v>93</v>
      </c>
      <c r="UOO456" s="68" t="s">
        <v>93</v>
      </c>
      <c r="UOP456" s="68" t="s">
        <v>93</v>
      </c>
      <c r="UOQ456" s="68" t="s">
        <v>93</v>
      </c>
      <c r="UOR456" s="68" t="s">
        <v>93</v>
      </c>
      <c r="UOS456" s="68" t="s">
        <v>93</v>
      </c>
      <c r="UOT456" s="68" t="s">
        <v>93</v>
      </c>
      <c r="UOU456" s="68" t="s">
        <v>93</v>
      </c>
      <c r="UOV456" s="68" t="s">
        <v>93</v>
      </c>
      <c r="UOW456" s="68" t="s">
        <v>93</v>
      </c>
      <c r="UOX456" s="68" t="s">
        <v>93</v>
      </c>
      <c r="UOY456" s="68" t="s">
        <v>93</v>
      </c>
      <c r="UOZ456" s="68" t="s">
        <v>93</v>
      </c>
      <c r="UPA456" s="68" t="s">
        <v>93</v>
      </c>
      <c r="UPB456" s="68" t="s">
        <v>93</v>
      </c>
      <c r="UPC456" s="68" t="s">
        <v>93</v>
      </c>
      <c r="UPD456" s="68" t="s">
        <v>93</v>
      </c>
      <c r="UPE456" s="68" t="s">
        <v>93</v>
      </c>
      <c r="UPF456" s="68" t="s">
        <v>93</v>
      </c>
      <c r="UPG456" s="68" t="s">
        <v>93</v>
      </c>
      <c r="UPH456" s="68" t="s">
        <v>93</v>
      </c>
      <c r="UPI456" s="68" t="s">
        <v>93</v>
      </c>
      <c r="UPJ456" s="68" t="s">
        <v>93</v>
      </c>
      <c r="UPK456" s="68" t="s">
        <v>93</v>
      </c>
      <c r="UPL456" s="68" t="s">
        <v>93</v>
      </c>
      <c r="UPM456" s="68" t="s">
        <v>93</v>
      </c>
      <c r="UPN456" s="68" t="s">
        <v>93</v>
      </c>
      <c r="UPO456" s="68" t="s">
        <v>93</v>
      </c>
      <c r="UPP456" s="68" t="s">
        <v>93</v>
      </c>
      <c r="UPQ456" s="68" t="s">
        <v>93</v>
      </c>
      <c r="UPR456" s="68" t="s">
        <v>93</v>
      </c>
      <c r="UPS456" s="68" t="s">
        <v>93</v>
      </c>
      <c r="UPT456" s="68" t="s">
        <v>93</v>
      </c>
      <c r="UPU456" s="68" t="s">
        <v>93</v>
      </c>
      <c r="UPV456" s="68" t="s">
        <v>93</v>
      </c>
      <c r="UPW456" s="68" t="s">
        <v>93</v>
      </c>
      <c r="UPX456" s="68" t="s">
        <v>93</v>
      </c>
      <c r="UPY456" s="68" t="s">
        <v>93</v>
      </c>
      <c r="UPZ456" s="68" t="s">
        <v>93</v>
      </c>
      <c r="UQA456" s="68" t="s">
        <v>93</v>
      </c>
      <c r="UQB456" s="68" t="s">
        <v>93</v>
      </c>
      <c r="UQC456" s="68" t="s">
        <v>93</v>
      </c>
      <c r="UQD456" s="68" t="s">
        <v>93</v>
      </c>
      <c r="UQE456" s="68" t="s">
        <v>93</v>
      </c>
      <c r="UQF456" s="68" t="s">
        <v>93</v>
      </c>
      <c r="UQG456" s="68" t="s">
        <v>93</v>
      </c>
      <c r="UQH456" s="68" t="s">
        <v>93</v>
      </c>
      <c r="UQI456" s="68" t="s">
        <v>93</v>
      </c>
      <c r="UQJ456" s="68" t="s">
        <v>93</v>
      </c>
      <c r="UQK456" s="68" t="s">
        <v>93</v>
      </c>
      <c r="UQL456" s="68" t="s">
        <v>93</v>
      </c>
      <c r="UQM456" s="68" t="s">
        <v>93</v>
      </c>
      <c r="UQN456" s="68" t="s">
        <v>93</v>
      </c>
      <c r="UQO456" s="68" t="s">
        <v>93</v>
      </c>
      <c r="UQP456" s="68" t="s">
        <v>93</v>
      </c>
      <c r="UQQ456" s="68" t="s">
        <v>93</v>
      </c>
      <c r="UQR456" s="68" t="s">
        <v>93</v>
      </c>
      <c r="UQS456" s="68" t="s">
        <v>93</v>
      </c>
      <c r="UQT456" s="68" t="s">
        <v>93</v>
      </c>
      <c r="UQU456" s="68" t="s">
        <v>93</v>
      </c>
      <c r="UQV456" s="68" t="s">
        <v>93</v>
      </c>
      <c r="UQW456" s="68" t="s">
        <v>93</v>
      </c>
      <c r="UQX456" s="68" t="s">
        <v>93</v>
      </c>
      <c r="UQY456" s="68" t="s">
        <v>93</v>
      </c>
      <c r="UQZ456" s="68" t="s">
        <v>93</v>
      </c>
      <c r="URA456" s="68" t="s">
        <v>93</v>
      </c>
      <c r="URB456" s="68" t="s">
        <v>93</v>
      </c>
      <c r="URC456" s="68" t="s">
        <v>93</v>
      </c>
      <c r="URD456" s="68" t="s">
        <v>93</v>
      </c>
      <c r="URE456" s="68" t="s">
        <v>93</v>
      </c>
      <c r="URF456" s="68" t="s">
        <v>93</v>
      </c>
      <c r="URG456" s="68" t="s">
        <v>93</v>
      </c>
      <c r="URH456" s="68" t="s">
        <v>93</v>
      </c>
      <c r="URI456" s="68" t="s">
        <v>93</v>
      </c>
      <c r="URJ456" s="68" t="s">
        <v>93</v>
      </c>
      <c r="URK456" s="68" t="s">
        <v>93</v>
      </c>
      <c r="URL456" s="68" t="s">
        <v>93</v>
      </c>
      <c r="URM456" s="68" t="s">
        <v>93</v>
      </c>
      <c r="URN456" s="68" t="s">
        <v>93</v>
      </c>
      <c r="URO456" s="68" t="s">
        <v>93</v>
      </c>
      <c r="URP456" s="68" t="s">
        <v>93</v>
      </c>
      <c r="URQ456" s="68" t="s">
        <v>93</v>
      </c>
      <c r="URR456" s="68" t="s">
        <v>93</v>
      </c>
      <c r="URS456" s="68" t="s">
        <v>93</v>
      </c>
      <c r="URT456" s="68" t="s">
        <v>93</v>
      </c>
      <c r="URU456" s="68" t="s">
        <v>93</v>
      </c>
      <c r="URV456" s="68" t="s">
        <v>93</v>
      </c>
      <c r="URW456" s="68" t="s">
        <v>93</v>
      </c>
      <c r="URX456" s="68" t="s">
        <v>93</v>
      </c>
      <c r="URY456" s="68" t="s">
        <v>93</v>
      </c>
      <c r="URZ456" s="68" t="s">
        <v>93</v>
      </c>
      <c r="USA456" s="68" t="s">
        <v>93</v>
      </c>
      <c r="USB456" s="68" t="s">
        <v>93</v>
      </c>
      <c r="USC456" s="68" t="s">
        <v>93</v>
      </c>
      <c r="USD456" s="68" t="s">
        <v>93</v>
      </c>
      <c r="USE456" s="68" t="s">
        <v>93</v>
      </c>
      <c r="USF456" s="68" t="s">
        <v>93</v>
      </c>
      <c r="USG456" s="68" t="s">
        <v>93</v>
      </c>
      <c r="USH456" s="68" t="s">
        <v>93</v>
      </c>
      <c r="USI456" s="68" t="s">
        <v>93</v>
      </c>
      <c r="USJ456" s="68" t="s">
        <v>93</v>
      </c>
      <c r="USK456" s="68" t="s">
        <v>93</v>
      </c>
      <c r="USL456" s="68" t="s">
        <v>93</v>
      </c>
      <c r="USM456" s="68" t="s">
        <v>93</v>
      </c>
      <c r="USN456" s="68" t="s">
        <v>93</v>
      </c>
      <c r="USO456" s="68" t="s">
        <v>93</v>
      </c>
      <c r="USP456" s="68" t="s">
        <v>93</v>
      </c>
      <c r="USQ456" s="68" t="s">
        <v>93</v>
      </c>
      <c r="USR456" s="68" t="s">
        <v>93</v>
      </c>
      <c r="USS456" s="68" t="s">
        <v>93</v>
      </c>
      <c r="UST456" s="68" t="s">
        <v>93</v>
      </c>
      <c r="USU456" s="68" t="s">
        <v>93</v>
      </c>
      <c r="USV456" s="68" t="s">
        <v>93</v>
      </c>
      <c r="USW456" s="68" t="s">
        <v>93</v>
      </c>
      <c r="USX456" s="68" t="s">
        <v>93</v>
      </c>
      <c r="USY456" s="68" t="s">
        <v>93</v>
      </c>
      <c r="USZ456" s="68" t="s">
        <v>93</v>
      </c>
      <c r="UTA456" s="68" t="s">
        <v>93</v>
      </c>
      <c r="UTB456" s="68" t="s">
        <v>93</v>
      </c>
      <c r="UTC456" s="68" t="s">
        <v>93</v>
      </c>
      <c r="UTD456" s="68" t="s">
        <v>93</v>
      </c>
      <c r="UTE456" s="68" t="s">
        <v>93</v>
      </c>
      <c r="UTF456" s="68" t="s">
        <v>93</v>
      </c>
      <c r="UTG456" s="68" t="s">
        <v>93</v>
      </c>
      <c r="UTH456" s="68" t="s">
        <v>93</v>
      </c>
      <c r="UTI456" s="68" t="s">
        <v>93</v>
      </c>
      <c r="UTJ456" s="68" t="s">
        <v>93</v>
      </c>
      <c r="UTK456" s="68" t="s">
        <v>93</v>
      </c>
      <c r="UTL456" s="68" t="s">
        <v>93</v>
      </c>
      <c r="UTM456" s="68" t="s">
        <v>93</v>
      </c>
      <c r="UTN456" s="68" t="s">
        <v>93</v>
      </c>
      <c r="UTO456" s="68" t="s">
        <v>93</v>
      </c>
      <c r="UTP456" s="68" t="s">
        <v>93</v>
      </c>
      <c r="UTQ456" s="68" t="s">
        <v>93</v>
      </c>
      <c r="UTR456" s="68" t="s">
        <v>93</v>
      </c>
      <c r="UTS456" s="68" t="s">
        <v>93</v>
      </c>
      <c r="UTT456" s="68" t="s">
        <v>93</v>
      </c>
      <c r="UTU456" s="68" t="s">
        <v>93</v>
      </c>
      <c r="UTV456" s="68" t="s">
        <v>93</v>
      </c>
      <c r="UTW456" s="68" t="s">
        <v>93</v>
      </c>
      <c r="UTX456" s="68" t="s">
        <v>93</v>
      </c>
      <c r="UTY456" s="68" t="s">
        <v>93</v>
      </c>
      <c r="UTZ456" s="68" t="s">
        <v>93</v>
      </c>
      <c r="UUA456" s="68" t="s">
        <v>93</v>
      </c>
      <c r="UUB456" s="68" t="s">
        <v>93</v>
      </c>
      <c r="UUC456" s="68" t="s">
        <v>93</v>
      </c>
      <c r="UUD456" s="68" t="s">
        <v>93</v>
      </c>
      <c r="UUE456" s="68" t="s">
        <v>93</v>
      </c>
      <c r="UUF456" s="68" t="s">
        <v>93</v>
      </c>
      <c r="UUG456" s="68" t="s">
        <v>93</v>
      </c>
      <c r="UUH456" s="68" t="s">
        <v>93</v>
      </c>
      <c r="UUI456" s="68" t="s">
        <v>93</v>
      </c>
      <c r="UUJ456" s="68" t="s">
        <v>93</v>
      </c>
      <c r="UUK456" s="68" t="s">
        <v>93</v>
      </c>
      <c r="UUL456" s="68" t="s">
        <v>93</v>
      </c>
      <c r="UUM456" s="68" t="s">
        <v>93</v>
      </c>
      <c r="UUN456" s="68" t="s">
        <v>93</v>
      </c>
      <c r="UUO456" s="68" t="s">
        <v>93</v>
      </c>
      <c r="UUP456" s="68" t="s">
        <v>93</v>
      </c>
      <c r="UUQ456" s="68" t="s">
        <v>93</v>
      </c>
      <c r="UUR456" s="68" t="s">
        <v>93</v>
      </c>
      <c r="UUS456" s="68" t="s">
        <v>93</v>
      </c>
      <c r="UUT456" s="68" t="s">
        <v>93</v>
      </c>
      <c r="UUU456" s="68" t="s">
        <v>93</v>
      </c>
      <c r="UUV456" s="68" t="s">
        <v>93</v>
      </c>
      <c r="UUW456" s="68" t="s">
        <v>93</v>
      </c>
      <c r="UUX456" s="68" t="s">
        <v>93</v>
      </c>
      <c r="UUY456" s="68" t="s">
        <v>93</v>
      </c>
      <c r="UUZ456" s="68" t="s">
        <v>93</v>
      </c>
      <c r="UVA456" s="68" t="s">
        <v>93</v>
      </c>
      <c r="UVB456" s="68" t="s">
        <v>93</v>
      </c>
      <c r="UVC456" s="68" t="s">
        <v>93</v>
      </c>
      <c r="UVD456" s="68" t="s">
        <v>93</v>
      </c>
      <c r="UVE456" s="68" t="s">
        <v>93</v>
      </c>
      <c r="UVF456" s="68" t="s">
        <v>93</v>
      </c>
      <c r="UVG456" s="68" t="s">
        <v>93</v>
      </c>
      <c r="UVH456" s="68" t="s">
        <v>93</v>
      </c>
      <c r="UVI456" s="68" t="s">
        <v>93</v>
      </c>
      <c r="UVJ456" s="68" t="s">
        <v>93</v>
      </c>
      <c r="UVK456" s="68" t="s">
        <v>93</v>
      </c>
      <c r="UVL456" s="68" t="s">
        <v>93</v>
      </c>
      <c r="UVM456" s="68" t="s">
        <v>93</v>
      </c>
      <c r="UVN456" s="68" t="s">
        <v>93</v>
      </c>
      <c r="UVO456" s="68" t="s">
        <v>93</v>
      </c>
      <c r="UVP456" s="68" t="s">
        <v>93</v>
      </c>
      <c r="UVQ456" s="68" t="s">
        <v>93</v>
      </c>
      <c r="UVR456" s="68" t="s">
        <v>93</v>
      </c>
      <c r="UVS456" s="68" t="s">
        <v>93</v>
      </c>
      <c r="UVT456" s="68" t="s">
        <v>93</v>
      </c>
      <c r="UVU456" s="68" t="s">
        <v>93</v>
      </c>
      <c r="UVV456" s="68" t="s">
        <v>93</v>
      </c>
      <c r="UVW456" s="68" t="s">
        <v>93</v>
      </c>
      <c r="UVX456" s="68" t="s">
        <v>93</v>
      </c>
      <c r="UVY456" s="68" t="s">
        <v>93</v>
      </c>
      <c r="UVZ456" s="68" t="s">
        <v>93</v>
      </c>
      <c r="UWA456" s="68" t="s">
        <v>93</v>
      </c>
      <c r="UWB456" s="68" t="s">
        <v>93</v>
      </c>
      <c r="UWC456" s="68" t="s">
        <v>93</v>
      </c>
      <c r="UWD456" s="68" t="s">
        <v>93</v>
      </c>
      <c r="UWE456" s="68" t="s">
        <v>93</v>
      </c>
      <c r="UWF456" s="68" t="s">
        <v>93</v>
      </c>
      <c r="UWG456" s="68" t="s">
        <v>93</v>
      </c>
      <c r="UWH456" s="68" t="s">
        <v>93</v>
      </c>
      <c r="UWI456" s="68" t="s">
        <v>93</v>
      </c>
      <c r="UWJ456" s="68" t="s">
        <v>93</v>
      </c>
      <c r="UWK456" s="68" t="s">
        <v>93</v>
      </c>
      <c r="UWL456" s="68" t="s">
        <v>93</v>
      </c>
      <c r="UWM456" s="68" t="s">
        <v>93</v>
      </c>
      <c r="UWN456" s="68" t="s">
        <v>93</v>
      </c>
      <c r="UWO456" s="68" t="s">
        <v>93</v>
      </c>
      <c r="UWP456" s="68" t="s">
        <v>93</v>
      </c>
      <c r="UWQ456" s="68" t="s">
        <v>93</v>
      </c>
      <c r="UWR456" s="68" t="s">
        <v>93</v>
      </c>
      <c r="UWS456" s="68" t="s">
        <v>93</v>
      </c>
      <c r="UWT456" s="68" t="s">
        <v>93</v>
      </c>
      <c r="UWU456" s="68" t="s">
        <v>93</v>
      </c>
      <c r="UWV456" s="68" t="s">
        <v>93</v>
      </c>
      <c r="UWW456" s="68" t="s">
        <v>93</v>
      </c>
      <c r="UWX456" s="68" t="s">
        <v>93</v>
      </c>
      <c r="UWY456" s="68" t="s">
        <v>93</v>
      </c>
      <c r="UWZ456" s="68" t="s">
        <v>93</v>
      </c>
      <c r="UXA456" s="68" t="s">
        <v>93</v>
      </c>
      <c r="UXB456" s="68" t="s">
        <v>93</v>
      </c>
      <c r="UXC456" s="68" t="s">
        <v>93</v>
      </c>
      <c r="UXD456" s="68" t="s">
        <v>93</v>
      </c>
      <c r="UXE456" s="68" t="s">
        <v>93</v>
      </c>
      <c r="UXF456" s="68" t="s">
        <v>93</v>
      </c>
      <c r="UXG456" s="68" t="s">
        <v>93</v>
      </c>
      <c r="UXH456" s="68" t="s">
        <v>93</v>
      </c>
      <c r="UXI456" s="68" t="s">
        <v>93</v>
      </c>
      <c r="UXJ456" s="68" t="s">
        <v>93</v>
      </c>
      <c r="UXK456" s="68" t="s">
        <v>93</v>
      </c>
      <c r="UXL456" s="68" t="s">
        <v>93</v>
      </c>
      <c r="UXM456" s="68" t="s">
        <v>93</v>
      </c>
      <c r="UXN456" s="68" t="s">
        <v>93</v>
      </c>
      <c r="UXO456" s="68" t="s">
        <v>93</v>
      </c>
      <c r="UXP456" s="68" t="s">
        <v>93</v>
      </c>
      <c r="UXQ456" s="68" t="s">
        <v>93</v>
      </c>
      <c r="UXR456" s="68" t="s">
        <v>93</v>
      </c>
      <c r="UXS456" s="68" t="s">
        <v>93</v>
      </c>
      <c r="UXT456" s="68" t="s">
        <v>93</v>
      </c>
      <c r="UXU456" s="68" t="s">
        <v>93</v>
      </c>
      <c r="UXV456" s="68" t="s">
        <v>93</v>
      </c>
      <c r="UXW456" s="68" t="s">
        <v>93</v>
      </c>
      <c r="UXX456" s="68" t="s">
        <v>93</v>
      </c>
      <c r="UXY456" s="68" t="s">
        <v>93</v>
      </c>
      <c r="UXZ456" s="68" t="s">
        <v>93</v>
      </c>
      <c r="UYA456" s="68" t="s">
        <v>93</v>
      </c>
      <c r="UYB456" s="68" t="s">
        <v>93</v>
      </c>
      <c r="UYC456" s="68" t="s">
        <v>93</v>
      </c>
      <c r="UYD456" s="68" t="s">
        <v>93</v>
      </c>
      <c r="UYE456" s="68" t="s">
        <v>93</v>
      </c>
      <c r="UYF456" s="68" t="s">
        <v>93</v>
      </c>
      <c r="UYG456" s="68" t="s">
        <v>93</v>
      </c>
      <c r="UYH456" s="68" t="s">
        <v>93</v>
      </c>
      <c r="UYI456" s="68" t="s">
        <v>93</v>
      </c>
      <c r="UYJ456" s="68" t="s">
        <v>93</v>
      </c>
      <c r="UYK456" s="68" t="s">
        <v>93</v>
      </c>
      <c r="UYL456" s="68" t="s">
        <v>93</v>
      </c>
      <c r="UYM456" s="68" t="s">
        <v>93</v>
      </c>
      <c r="UYN456" s="68" t="s">
        <v>93</v>
      </c>
      <c r="UYO456" s="68" t="s">
        <v>93</v>
      </c>
      <c r="UYP456" s="68" t="s">
        <v>93</v>
      </c>
      <c r="UYQ456" s="68" t="s">
        <v>93</v>
      </c>
      <c r="UYR456" s="68" t="s">
        <v>93</v>
      </c>
      <c r="UYS456" s="68" t="s">
        <v>93</v>
      </c>
      <c r="UYT456" s="68" t="s">
        <v>93</v>
      </c>
      <c r="UYU456" s="68" t="s">
        <v>93</v>
      </c>
      <c r="UYV456" s="68" t="s">
        <v>93</v>
      </c>
      <c r="UYW456" s="68" t="s">
        <v>93</v>
      </c>
      <c r="UYX456" s="68" t="s">
        <v>93</v>
      </c>
      <c r="UYY456" s="68" t="s">
        <v>93</v>
      </c>
      <c r="UYZ456" s="68" t="s">
        <v>93</v>
      </c>
      <c r="UZA456" s="68" t="s">
        <v>93</v>
      </c>
      <c r="UZB456" s="68" t="s">
        <v>93</v>
      </c>
      <c r="UZC456" s="68" t="s">
        <v>93</v>
      </c>
      <c r="UZD456" s="68" t="s">
        <v>93</v>
      </c>
      <c r="UZE456" s="68" t="s">
        <v>93</v>
      </c>
      <c r="UZF456" s="68" t="s">
        <v>93</v>
      </c>
      <c r="UZG456" s="68" t="s">
        <v>93</v>
      </c>
      <c r="UZH456" s="68" t="s">
        <v>93</v>
      </c>
      <c r="UZI456" s="68" t="s">
        <v>93</v>
      </c>
      <c r="UZJ456" s="68" t="s">
        <v>93</v>
      </c>
      <c r="UZK456" s="68" t="s">
        <v>93</v>
      </c>
      <c r="UZL456" s="68" t="s">
        <v>93</v>
      </c>
      <c r="UZM456" s="68" t="s">
        <v>93</v>
      </c>
      <c r="UZN456" s="68" t="s">
        <v>93</v>
      </c>
      <c r="UZO456" s="68" t="s">
        <v>93</v>
      </c>
      <c r="UZP456" s="68" t="s">
        <v>93</v>
      </c>
      <c r="UZQ456" s="68" t="s">
        <v>93</v>
      </c>
      <c r="UZR456" s="68" t="s">
        <v>93</v>
      </c>
      <c r="UZS456" s="68" t="s">
        <v>93</v>
      </c>
      <c r="UZT456" s="68" t="s">
        <v>93</v>
      </c>
      <c r="UZU456" s="68" t="s">
        <v>93</v>
      </c>
      <c r="UZV456" s="68" t="s">
        <v>93</v>
      </c>
      <c r="UZW456" s="68" t="s">
        <v>93</v>
      </c>
      <c r="UZX456" s="68" t="s">
        <v>93</v>
      </c>
      <c r="UZY456" s="68" t="s">
        <v>93</v>
      </c>
      <c r="UZZ456" s="68" t="s">
        <v>93</v>
      </c>
      <c r="VAA456" s="68" t="s">
        <v>93</v>
      </c>
      <c r="VAB456" s="68" t="s">
        <v>93</v>
      </c>
      <c r="VAC456" s="68" t="s">
        <v>93</v>
      </c>
      <c r="VAD456" s="68" t="s">
        <v>93</v>
      </c>
      <c r="VAE456" s="68" t="s">
        <v>93</v>
      </c>
      <c r="VAF456" s="68" t="s">
        <v>93</v>
      </c>
      <c r="VAG456" s="68" t="s">
        <v>93</v>
      </c>
      <c r="VAH456" s="68" t="s">
        <v>93</v>
      </c>
      <c r="VAI456" s="68" t="s">
        <v>93</v>
      </c>
      <c r="VAJ456" s="68" t="s">
        <v>93</v>
      </c>
      <c r="VAK456" s="68" t="s">
        <v>93</v>
      </c>
      <c r="VAL456" s="68" t="s">
        <v>93</v>
      </c>
      <c r="VAM456" s="68" t="s">
        <v>93</v>
      </c>
      <c r="VAN456" s="68" t="s">
        <v>93</v>
      </c>
      <c r="VAO456" s="68" t="s">
        <v>93</v>
      </c>
      <c r="VAP456" s="68" t="s">
        <v>93</v>
      </c>
      <c r="VAQ456" s="68" t="s">
        <v>93</v>
      </c>
      <c r="VAR456" s="68" t="s">
        <v>93</v>
      </c>
      <c r="VAS456" s="68" t="s">
        <v>93</v>
      </c>
      <c r="VAT456" s="68" t="s">
        <v>93</v>
      </c>
      <c r="VAU456" s="68" t="s">
        <v>93</v>
      </c>
      <c r="VAV456" s="68" t="s">
        <v>93</v>
      </c>
      <c r="VAW456" s="68" t="s">
        <v>93</v>
      </c>
      <c r="VAX456" s="68" t="s">
        <v>93</v>
      </c>
      <c r="VAY456" s="68" t="s">
        <v>93</v>
      </c>
      <c r="VAZ456" s="68" t="s">
        <v>93</v>
      </c>
      <c r="VBA456" s="68" t="s">
        <v>93</v>
      </c>
      <c r="VBB456" s="68" t="s">
        <v>93</v>
      </c>
      <c r="VBC456" s="68" t="s">
        <v>93</v>
      </c>
      <c r="VBD456" s="68" t="s">
        <v>93</v>
      </c>
      <c r="VBE456" s="68" t="s">
        <v>93</v>
      </c>
      <c r="VBF456" s="68" t="s">
        <v>93</v>
      </c>
      <c r="VBG456" s="68" t="s">
        <v>93</v>
      </c>
      <c r="VBH456" s="68" t="s">
        <v>93</v>
      </c>
      <c r="VBI456" s="68" t="s">
        <v>93</v>
      </c>
      <c r="VBJ456" s="68" t="s">
        <v>93</v>
      </c>
      <c r="VBK456" s="68" t="s">
        <v>93</v>
      </c>
      <c r="VBL456" s="68" t="s">
        <v>93</v>
      </c>
      <c r="VBM456" s="68" t="s">
        <v>93</v>
      </c>
      <c r="VBN456" s="68" t="s">
        <v>93</v>
      </c>
      <c r="VBO456" s="68" t="s">
        <v>93</v>
      </c>
      <c r="VBP456" s="68" t="s">
        <v>93</v>
      </c>
      <c r="VBQ456" s="68" t="s">
        <v>93</v>
      </c>
      <c r="VBR456" s="68" t="s">
        <v>93</v>
      </c>
      <c r="VBS456" s="68" t="s">
        <v>93</v>
      </c>
      <c r="VBT456" s="68" t="s">
        <v>93</v>
      </c>
      <c r="VBU456" s="68" t="s">
        <v>93</v>
      </c>
      <c r="VBV456" s="68" t="s">
        <v>93</v>
      </c>
      <c r="VBW456" s="68" t="s">
        <v>93</v>
      </c>
      <c r="VBX456" s="68" t="s">
        <v>93</v>
      </c>
      <c r="VBY456" s="68" t="s">
        <v>93</v>
      </c>
      <c r="VBZ456" s="68" t="s">
        <v>93</v>
      </c>
      <c r="VCA456" s="68" t="s">
        <v>93</v>
      </c>
      <c r="VCB456" s="68" t="s">
        <v>93</v>
      </c>
      <c r="VCC456" s="68" t="s">
        <v>93</v>
      </c>
      <c r="VCD456" s="68" t="s">
        <v>93</v>
      </c>
      <c r="VCE456" s="68" t="s">
        <v>93</v>
      </c>
      <c r="VCF456" s="68" t="s">
        <v>93</v>
      </c>
      <c r="VCG456" s="68" t="s">
        <v>93</v>
      </c>
      <c r="VCH456" s="68" t="s">
        <v>93</v>
      </c>
      <c r="VCI456" s="68" t="s">
        <v>93</v>
      </c>
      <c r="VCJ456" s="68" t="s">
        <v>93</v>
      </c>
      <c r="VCK456" s="68" t="s">
        <v>93</v>
      </c>
      <c r="VCL456" s="68" t="s">
        <v>93</v>
      </c>
      <c r="VCM456" s="68" t="s">
        <v>93</v>
      </c>
      <c r="VCN456" s="68" t="s">
        <v>93</v>
      </c>
      <c r="VCO456" s="68" t="s">
        <v>93</v>
      </c>
      <c r="VCP456" s="68" t="s">
        <v>93</v>
      </c>
      <c r="VCQ456" s="68" t="s">
        <v>93</v>
      </c>
      <c r="VCR456" s="68" t="s">
        <v>93</v>
      </c>
      <c r="VCS456" s="68" t="s">
        <v>93</v>
      </c>
      <c r="VCT456" s="68" t="s">
        <v>93</v>
      </c>
      <c r="VCU456" s="68" t="s">
        <v>93</v>
      </c>
      <c r="VCV456" s="68" t="s">
        <v>93</v>
      </c>
      <c r="VCW456" s="68" t="s">
        <v>93</v>
      </c>
      <c r="VCX456" s="68" t="s">
        <v>93</v>
      </c>
      <c r="VCY456" s="68" t="s">
        <v>93</v>
      </c>
      <c r="VCZ456" s="68" t="s">
        <v>93</v>
      </c>
      <c r="VDA456" s="68" t="s">
        <v>93</v>
      </c>
      <c r="VDB456" s="68" t="s">
        <v>93</v>
      </c>
      <c r="VDC456" s="68" t="s">
        <v>93</v>
      </c>
      <c r="VDD456" s="68" t="s">
        <v>93</v>
      </c>
      <c r="VDE456" s="68" t="s">
        <v>93</v>
      </c>
      <c r="VDF456" s="68" t="s">
        <v>93</v>
      </c>
      <c r="VDG456" s="68" t="s">
        <v>93</v>
      </c>
      <c r="VDH456" s="68" t="s">
        <v>93</v>
      </c>
      <c r="VDI456" s="68" t="s">
        <v>93</v>
      </c>
      <c r="VDJ456" s="68" t="s">
        <v>93</v>
      </c>
      <c r="VDK456" s="68" t="s">
        <v>93</v>
      </c>
      <c r="VDL456" s="68" t="s">
        <v>93</v>
      </c>
      <c r="VDM456" s="68" t="s">
        <v>93</v>
      </c>
      <c r="VDN456" s="68" t="s">
        <v>93</v>
      </c>
      <c r="VDO456" s="68" t="s">
        <v>93</v>
      </c>
      <c r="VDP456" s="68" t="s">
        <v>93</v>
      </c>
      <c r="VDQ456" s="68" t="s">
        <v>93</v>
      </c>
      <c r="VDR456" s="68" t="s">
        <v>93</v>
      </c>
      <c r="VDS456" s="68" t="s">
        <v>93</v>
      </c>
      <c r="VDT456" s="68" t="s">
        <v>93</v>
      </c>
      <c r="VDU456" s="68" t="s">
        <v>93</v>
      </c>
      <c r="VDV456" s="68" t="s">
        <v>93</v>
      </c>
      <c r="VDW456" s="68" t="s">
        <v>93</v>
      </c>
      <c r="VDX456" s="68" t="s">
        <v>93</v>
      </c>
      <c r="VDY456" s="68" t="s">
        <v>93</v>
      </c>
      <c r="VDZ456" s="68" t="s">
        <v>93</v>
      </c>
      <c r="VEA456" s="68" t="s">
        <v>93</v>
      </c>
      <c r="VEB456" s="68" t="s">
        <v>93</v>
      </c>
      <c r="VEC456" s="68" t="s">
        <v>93</v>
      </c>
      <c r="VED456" s="68" t="s">
        <v>93</v>
      </c>
      <c r="VEE456" s="68" t="s">
        <v>93</v>
      </c>
      <c r="VEF456" s="68" t="s">
        <v>93</v>
      </c>
      <c r="VEG456" s="68" t="s">
        <v>93</v>
      </c>
      <c r="VEH456" s="68" t="s">
        <v>93</v>
      </c>
      <c r="VEI456" s="68" t="s">
        <v>93</v>
      </c>
      <c r="VEJ456" s="68" t="s">
        <v>93</v>
      </c>
      <c r="VEK456" s="68" t="s">
        <v>93</v>
      </c>
      <c r="VEL456" s="68" t="s">
        <v>93</v>
      </c>
      <c r="VEM456" s="68" t="s">
        <v>93</v>
      </c>
      <c r="VEN456" s="68" t="s">
        <v>93</v>
      </c>
      <c r="VEO456" s="68" t="s">
        <v>93</v>
      </c>
      <c r="VEP456" s="68" t="s">
        <v>93</v>
      </c>
      <c r="VEQ456" s="68" t="s">
        <v>93</v>
      </c>
      <c r="VER456" s="68" t="s">
        <v>93</v>
      </c>
      <c r="VES456" s="68" t="s">
        <v>93</v>
      </c>
      <c r="VET456" s="68" t="s">
        <v>93</v>
      </c>
      <c r="VEU456" s="68" t="s">
        <v>93</v>
      </c>
      <c r="VEV456" s="68" t="s">
        <v>93</v>
      </c>
      <c r="VEW456" s="68" t="s">
        <v>93</v>
      </c>
      <c r="VEX456" s="68" t="s">
        <v>93</v>
      </c>
      <c r="VEY456" s="68" t="s">
        <v>93</v>
      </c>
      <c r="VEZ456" s="68" t="s">
        <v>93</v>
      </c>
      <c r="VFA456" s="68" t="s">
        <v>93</v>
      </c>
      <c r="VFB456" s="68" t="s">
        <v>93</v>
      </c>
      <c r="VFC456" s="68" t="s">
        <v>93</v>
      </c>
      <c r="VFD456" s="68" t="s">
        <v>93</v>
      </c>
      <c r="VFE456" s="68" t="s">
        <v>93</v>
      </c>
      <c r="VFF456" s="68" t="s">
        <v>93</v>
      </c>
      <c r="VFG456" s="68" t="s">
        <v>93</v>
      </c>
      <c r="VFH456" s="68" t="s">
        <v>93</v>
      </c>
      <c r="VFI456" s="68" t="s">
        <v>93</v>
      </c>
      <c r="VFJ456" s="68" t="s">
        <v>93</v>
      </c>
      <c r="VFK456" s="68" t="s">
        <v>93</v>
      </c>
      <c r="VFL456" s="68" t="s">
        <v>93</v>
      </c>
      <c r="VFM456" s="68" t="s">
        <v>93</v>
      </c>
      <c r="VFN456" s="68" t="s">
        <v>93</v>
      </c>
      <c r="VFO456" s="68" t="s">
        <v>93</v>
      </c>
      <c r="VFP456" s="68" t="s">
        <v>93</v>
      </c>
      <c r="VFQ456" s="68" t="s">
        <v>93</v>
      </c>
      <c r="VFR456" s="68" t="s">
        <v>93</v>
      </c>
      <c r="VFS456" s="68" t="s">
        <v>93</v>
      </c>
      <c r="VFT456" s="68" t="s">
        <v>93</v>
      </c>
      <c r="VFU456" s="68" t="s">
        <v>93</v>
      </c>
      <c r="VFV456" s="68" t="s">
        <v>93</v>
      </c>
      <c r="VFW456" s="68" t="s">
        <v>93</v>
      </c>
      <c r="VFX456" s="68" t="s">
        <v>93</v>
      </c>
      <c r="VFY456" s="68" t="s">
        <v>93</v>
      </c>
      <c r="VFZ456" s="68" t="s">
        <v>93</v>
      </c>
      <c r="VGA456" s="68" t="s">
        <v>93</v>
      </c>
      <c r="VGB456" s="68" t="s">
        <v>93</v>
      </c>
      <c r="VGC456" s="68" t="s">
        <v>93</v>
      </c>
      <c r="VGD456" s="68" t="s">
        <v>93</v>
      </c>
      <c r="VGE456" s="68" t="s">
        <v>93</v>
      </c>
      <c r="VGF456" s="68" t="s">
        <v>93</v>
      </c>
      <c r="VGG456" s="68" t="s">
        <v>93</v>
      </c>
      <c r="VGH456" s="68" t="s">
        <v>93</v>
      </c>
      <c r="VGI456" s="68" t="s">
        <v>93</v>
      </c>
      <c r="VGJ456" s="68" t="s">
        <v>93</v>
      </c>
      <c r="VGK456" s="68" t="s">
        <v>93</v>
      </c>
      <c r="VGL456" s="68" t="s">
        <v>93</v>
      </c>
      <c r="VGM456" s="68" t="s">
        <v>93</v>
      </c>
      <c r="VGN456" s="68" t="s">
        <v>93</v>
      </c>
      <c r="VGO456" s="68" t="s">
        <v>93</v>
      </c>
      <c r="VGP456" s="68" t="s">
        <v>93</v>
      </c>
      <c r="VGQ456" s="68" t="s">
        <v>93</v>
      </c>
      <c r="VGR456" s="68" t="s">
        <v>93</v>
      </c>
      <c r="VGS456" s="68" t="s">
        <v>93</v>
      </c>
      <c r="VGT456" s="68" t="s">
        <v>93</v>
      </c>
      <c r="VGU456" s="68" t="s">
        <v>93</v>
      </c>
      <c r="VGV456" s="68" t="s">
        <v>93</v>
      </c>
      <c r="VGW456" s="68" t="s">
        <v>93</v>
      </c>
      <c r="VGX456" s="68" t="s">
        <v>93</v>
      </c>
      <c r="VGY456" s="68" t="s">
        <v>93</v>
      </c>
      <c r="VGZ456" s="68" t="s">
        <v>93</v>
      </c>
      <c r="VHA456" s="68" t="s">
        <v>93</v>
      </c>
      <c r="VHB456" s="68" t="s">
        <v>93</v>
      </c>
      <c r="VHC456" s="68" t="s">
        <v>93</v>
      </c>
      <c r="VHD456" s="68" t="s">
        <v>93</v>
      </c>
      <c r="VHE456" s="68" t="s">
        <v>93</v>
      </c>
      <c r="VHF456" s="68" t="s">
        <v>93</v>
      </c>
      <c r="VHG456" s="68" t="s">
        <v>93</v>
      </c>
      <c r="VHH456" s="68" t="s">
        <v>93</v>
      </c>
      <c r="VHI456" s="68" t="s">
        <v>93</v>
      </c>
      <c r="VHJ456" s="68" t="s">
        <v>93</v>
      </c>
      <c r="VHK456" s="68" t="s">
        <v>93</v>
      </c>
      <c r="VHL456" s="68" t="s">
        <v>93</v>
      </c>
      <c r="VHM456" s="68" t="s">
        <v>93</v>
      </c>
      <c r="VHN456" s="68" t="s">
        <v>93</v>
      </c>
      <c r="VHO456" s="68" t="s">
        <v>93</v>
      </c>
      <c r="VHP456" s="68" t="s">
        <v>93</v>
      </c>
      <c r="VHQ456" s="68" t="s">
        <v>93</v>
      </c>
      <c r="VHR456" s="68" t="s">
        <v>93</v>
      </c>
      <c r="VHS456" s="68" t="s">
        <v>93</v>
      </c>
      <c r="VHT456" s="68" t="s">
        <v>93</v>
      </c>
      <c r="VHU456" s="68" t="s">
        <v>93</v>
      </c>
      <c r="VHV456" s="68" t="s">
        <v>93</v>
      </c>
      <c r="VHW456" s="68" t="s">
        <v>93</v>
      </c>
      <c r="VHX456" s="68" t="s">
        <v>93</v>
      </c>
      <c r="VHY456" s="68" t="s">
        <v>93</v>
      </c>
      <c r="VHZ456" s="68" t="s">
        <v>93</v>
      </c>
      <c r="VIA456" s="68" t="s">
        <v>93</v>
      </c>
      <c r="VIB456" s="68" t="s">
        <v>93</v>
      </c>
      <c r="VIC456" s="68" t="s">
        <v>93</v>
      </c>
      <c r="VID456" s="68" t="s">
        <v>93</v>
      </c>
      <c r="VIE456" s="68" t="s">
        <v>93</v>
      </c>
      <c r="VIF456" s="68" t="s">
        <v>93</v>
      </c>
      <c r="VIG456" s="68" t="s">
        <v>93</v>
      </c>
      <c r="VIH456" s="68" t="s">
        <v>93</v>
      </c>
      <c r="VII456" s="68" t="s">
        <v>93</v>
      </c>
      <c r="VIJ456" s="68" t="s">
        <v>93</v>
      </c>
      <c r="VIK456" s="68" t="s">
        <v>93</v>
      </c>
      <c r="VIL456" s="68" t="s">
        <v>93</v>
      </c>
      <c r="VIM456" s="68" t="s">
        <v>93</v>
      </c>
      <c r="VIN456" s="68" t="s">
        <v>93</v>
      </c>
      <c r="VIO456" s="68" t="s">
        <v>93</v>
      </c>
      <c r="VIP456" s="68" t="s">
        <v>93</v>
      </c>
      <c r="VIQ456" s="68" t="s">
        <v>93</v>
      </c>
      <c r="VIR456" s="68" t="s">
        <v>93</v>
      </c>
      <c r="VIS456" s="68" t="s">
        <v>93</v>
      </c>
      <c r="VIT456" s="68" t="s">
        <v>93</v>
      </c>
      <c r="VIU456" s="68" t="s">
        <v>93</v>
      </c>
      <c r="VIV456" s="68" t="s">
        <v>93</v>
      </c>
      <c r="VIW456" s="68" t="s">
        <v>93</v>
      </c>
      <c r="VIX456" s="68" t="s">
        <v>93</v>
      </c>
      <c r="VIY456" s="68" t="s">
        <v>93</v>
      </c>
      <c r="VIZ456" s="68" t="s">
        <v>93</v>
      </c>
      <c r="VJA456" s="68" t="s">
        <v>93</v>
      </c>
      <c r="VJB456" s="68" t="s">
        <v>93</v>
      </c>
      <c r="VJC456" s="68" t="s">
        <v>93</v>
      </c>
      <c r="VJD456" s="68" t="s">
        <v>93</v>
      </c>
      <c r="VJE456" s="68" t="s">
        <v>93</v>
      </c>
      <c r="VJF456" s="68" t="s">
        <v>93</v>
      </c>
      <c r="VJG456" s="68" t="s">
        <v>93</v>
      </c>
      <c r="VJH456" s="68" t="s">
        <v>93</v>
      </c>
      <c r="VJI456" s="68" t="s">
        <v>93</v>
      </c>
      <c r="VJJ456" s="68" t="s">
        <v>93</v>
      </c>
      <c r="VJK456" s="68" t="s">
        <v>93</v>
      </c>
      <c r="VJL456" s="68" t="s">
        <v>93</v>
      </c>
      <c r="VJM456" s="68" t="s">
        <v>93</v>
      </c>
      <c r="VJN456" s="68" t="s">
        <v>93</v>
      </c>
      <c r="VJO456" s="68" t="s">
        <v>93</v>
      </c>
      <c r="VJP456" s="68" t="s">
        <v>93</v>
      </c>
      <c r="VJQ456" s="68" t="s">
        <v>93</v>
      </c>
      <c r="VJR456" s="68" t="s">
        <v>93</v>
      </c>
      <c r="VJS456" s="68" t="s">
        <v>93</v>
      </c>
      <c r="VJT456" s="68" t="s">
        <v>93</v>
      </c>
      <c r="VJU456" s="68" t="s">
        <v>93</v>
      </c>
      <c r="VJV456" s="68" t="s">
        <v>93</v>
      </c>
      <c r="VJW456" s="68" t="s">
        <v>93</v>
      </c>
      <c r="VJX456" s="68" t="s">
        <v>93</v>
      </c>
      <c r="VJY456" s="68" t="s">
        <v>93</v>
      </c>
      <c r="VJZ456" s="68" t="s">
        <v>93</v>
      </c>
      <c r="VKA456" s="68" t="s">
        <v>93</v>
      </c>
      <c r="VKB456" s="68" t="s">
        <v>93</v>
      </c>
      <c r="VKC456" s="68" t="s">
        <v>93</v>
      </c>
      <c r="VKD456" s="68" t="s">
        <v>93</v>
      </c>
      <c r="VKE456" s="68" t="s">
        <v>93</v>
      </c>
      <c r="VKF456" s="68" t="s">
        <v>93</v>
      </c>
      <c r="VKG456" s="68" t="s">
        <v>93</v>
      </c>
      <c r="VKH456" s="68" t="s">
        <v>93</v>
      </c>
      <c r="VKI456" s="68" t="s">
        <v>93</v>
      </c>
      <c r="VKJ456" s="68" t="s">
        <v>93</v>
      </c>
      <c r="VKK456" s="68" t="s">
        <v>93</v>
      </c>
      <c r="VKL456" s="68" t="s">
        <v>93</v>
      </c>
      <c r="VKM456" s="68" t="s">
        <v>93</v>
      </c>
      <c r="VKN456" s="68" t="s">
        <v>93</v>
      </c>
      <c r="VKO456" s="68" t="s">
        <v>93</v>
      </c>
      <c r="VKP456" s="68" t="s">
        <v>93</v>
      </c>
      <c r="VKQ456" s="68" t="s">
        <v>93</v>
      </c>
      <c r="VKR456" s="68" t="s">
        <v>93</v>
      </c>
      <c r="VKS456" s="68" t="s">
        <v>93</v>
      </c>
      <c r="VKT456" s="68" t="s">
        <v>93</v>
      </c>
      <c r="VKU456" s="68" t="s">
        <v>93</v>
      </c>
      <c r="VKV456" s="68" t="s">
        <v>93</v>
      </c>
      <c r="VKW456" s="68" t="s">
        <v>93</v>
      </c>
      <c r="VKX456" s="68" t="s">
        <v>93</v>
      </c>
      <c r="VKY456" s="68" t="s">
        <v>93</v>
      </c>
      <c r="VKZ456" s="68" t="s">
        <v>93</v>
      </c>
      <c r="VLA456" s="68" t="s">
        <v>93</v>
      </c>
      <c r="VLB456" s="68" t="s">
        <v>93</v>
      </c>
      <c r="VLC456" s="68" t="s">
        <v>93</v>
      </c>
      <c r="VLD456" s="68" t="s">
        <v>93</v>
      </c>
      <c r="VLE456" s="68" t="s">
        <v>93</v>
      </c>
      <c r="VLF456" s="68" t="s">
        <v>93</v>
      </c>
      <c r="VLG456" s="68" t="s">
        <v>93</v>
      </c>
      <c r="VLH456" s="68" t="s">
        <v>93</v>
      </c>
      <c r="VLI456" s="68" t="s">
        <v>93</v>
      </c>
      <c r="VLJ456" s="68" t="s">
        <v>93</v>
      </c>
      <c r="VLK456" s="68" t="s">
        <v>93</v>
      </c>
      <c r="VLL456" s="68" t="s">
        <v>93</v>
      </c>
      <c r="VLM456" s="68" t="s">
        <v>93</v>
      </c>
      <c r="VLN456" s="68" t="s">
        <v>93</v>
      </c>
      <c r="VLO456" s="68" t="s">
        <v>93</v>
      </c>
      <c r="VLP456" s="68" t="s">
        <v>93</v>
      </c>
      <c r="VLQ456" s="68" t="s">
        <v>93</v>
      </c>
      <c r="VLR456" s="68" t="s">
        <v>93</v>
      </c>
      <c r="VLS456" s="68" t="s">
        <v>93</v>
      </c>
      <c r="VLT456" s="68" t="s">
        <v>93</v>
      </c>
      <c r="VLU456" s="68" t="s">
        <v>93</v>
      </c>
      <c r="VLV456" s="68" t="s">
        <v>93</v>
      </c>
      <c r="VLW456" s="68" t="s">
        <v>93</v>
      </c>
      <c r="VLX456" s="68" t="s">
        <v>93</v>
      </c>
      <c r="VLY456" s="68" t="s">
        <v>93</v>
      </c>
      <c r="VLZ456" s="68" t="s">
        <v>93</v>
      </c>
      <c r="VMA456" s="68" t="s">
        <v>93</v>
      </c>
      <c r="VMB456" s="68" t="s">
        <v>93</v>
      </c>
      <c r="VMC456" s="68" t="s">
        <v>93</v>
      </c>
      <c r="VMD456" s="68" t="s">
        <v>93</v>
      </c>
      <c r="VME456" s="68" t="s">
        <v>93</v>
      </c>
      <c r="VMF456" s="68" t="s">
        <v>93</v>
      </c>
      <c r="VMG456" s="68" t="s">
        <v>93</v>
      </c>
      <c r="VMH456" s="68" t="s">
        <v>93</v>
      </c>
      <c r="VMI456" s="68" t="s">
        <v>93</v>
      </c>
      <c r="VMJ456" s="68" t="s">
        <v>93</v>
      </c>
      <c r="VMK456" s="68" t="s">
        <v>93</v>
      </c>
      <c r="VML456" s="68" t="s">
        <v>93</v>
      </c>
      <c r="VMM456" s="68" t="s">
        <v>93</v>
      </c>
      <c r="VMN456" s="68" t="s">
        <v>93</v>
      </c>
      <c r="VMO456" s="68" t="s">
        <v>93</v>
      </c>
      <c r="VMP456" s="68" t="s">
        <v>93</v>
      </c>
      <c r="VMQ456" s="68" t="s">
        <v>93</v>
      </c>
      <c r="VMR456" s="68" t="s">
        <v>93</v>
      </c>
      <c r="VMS456" s="68" t="s">
        <v>93</v>
      </c>
      <c r="VMT456" s="68" t="s">
        <v>93</v>
      </c>
      <c r="VMU456" s="68" t="s">
        <v>93</v>
      </c>
      <c r="VMV456" s="68" t="s">
        <v>93</v>
      </c>
      <c r="VMW456" s="68" t="s">
        <v>93</v>
      </c>
      <c r="VMX456" s="68" t="s">
        <v>93</v>
      </c>
      <c r="VMY456" s="68" t="s">
        <v>93</v>
      </c>
      <c r="VMZ456" s="68" t="s">
        <v>93</v>
      </c>
      <c r="VNA456" s="68" t="s">
        <v>93</v>
      </c>
      <c r="VNB456" s="68" t="s">
        <v>93</v>
      </c>
      <c r="VNC456" s="68" t="s">
        <v>93</v>
      </c>
      <c r="VND456" s="68" t="s">
        <v>93</v>
      </c>
      <c r="VNE456" s="68" t="s">
        <v>93</v>
      </c>
      <c r="VNF456" s="68" t="s">
        <v>93</v>
      </c>
      <c r="VNG456" s="68" t="s">
        <v>93</v>
      </c>
      <c r="VNH456" s="68" t="s">
        <v>93</v>
      </c>
      <c r="VNI456" s="68" t="s">
        <v>93</v>
      </c>
      <c r="VNJ456" s="68" t="s">
        <v>93</v>
      </c>
      <c r="VNK456" s="68" t="s">
        <v>93</v>
      </c>
      <c r="VNL456" s="68" t="s">
        <v>93</v>
      </c>
      <c r="VNM456" s="68" t="s">
        <v>93</v>
      </c>
      <c r="VNN456" s="68" t="s">
        <v>93</v>
      </c>
      <c r="VNO456" s="68" t="s">
        <v>93</v>
      </c>
      <c r="VNP456" s="68" t="s">
        <v>93</v>
      </c>
      <c r="VNQ456" s="68" t="s">
        <v>93</v>
      </c>
      <c r="VNR456" s="68" t="s">
        <v>93</v>
      </c>
      <c r="VNS456" s="68" t="s">
        <v>93</v>
      </c>
      <c r="VNT456" s="68" t="s">
        <v>93</v>
      </c>
      <c r="VNU456" s="68" t="s">
        <v>93</v>
      </c>
      <c r="VNV456" s="68" t="s">
        <v>93</v>
      </c>
      <c r="VNW456" s="68" t="s">
        <v>93</v>
      </c>
      <c r="VNX456" s="68" t="s">
        <v>93</v>
      </c>
      <c r="VNY456" s="68" t="s">
        <v>93</v>
      </c>
      <c r="VNZ456" s="68" t="s">
        <v>93</v>
      </c>
      <c r="VOA456" s="68" t="s">
        <v>93</v>
      </c>
      <c r="VOB456" s="68" t="s">
        <v>93</v>
      </c>
      <c r="VOC456" s="68" t="s">
        <v>93</v>
      </c>
      <c r="VOD456" s="68" t="s">
        <v>93</v>
      </c>
      <c r="VOE456" s="68" t="s">
        <v>93</v>
      </c>
      <c r="VOF456" s="68" t="s">
        <v>93</v>
      </c>
      <c r="VOG456" s="68" t="s">
        <v>93</v>
      </c>
      <c r="VOH456" s="68" t="s">
        <v>93</v>
      </c>
      <c r="VOI456" s="68" t="s">
        <v>93</v>
      </c>
      <c r="VOJ456" s="68" t="s">
        <v>93</v>
      </c>
      <c r="VOK456" s="68" t="s">
        <v>93</v>
      </c>
      <c r="VOL456" s="68" t="s">
        <v>93</v>
      </c>
      <c r="VOM456" s="68" t="s">
        <v>93</v>
      </c>
      <c r="VON456" s="68" t="s">
        <v>93</v>
      </c>
      <c r="VOO456" s="68" t="s">
        <v>93</v>
      </c>
      <c r="VOP456" s="68" t="s">
        <v>93</v>
      </c>
      <c r="VOQ456" s="68" t="s">
        <v>93</v>
      </c>
      <c r="VOR456" s="68" t="s">
        <v>93</v>
      </c>
      <c r="VOS456" s="68" t="s">
        <v>93</v>
      </c>
      <c r="VOT456" s="68" t="s">
        <v>93</v>
      </c>
      <c r="VOU456" s="68" t="s">
        <v>93</v>
      </c>
      <c r="VOV456" s="68" t="s">
        <v>93</v>
      </c>
      <c r="VOW456" s="68" t="s">
        <v>93</v>
      </c>
      <c r="VOX456" s="68" t="s">
        <v>93</v>
      </c>
      <c r="VOY456" s="68" t="s">
        <v>93</v>
      </c>
      <c r="VOZ456" s="68" t="s">
        <v>93</v>
      </c>
      <c r="VPA456" s="68" t="s">
        <v>93</v>
      </c>
      <c r="VPB456" s="68" t="s">
        <v>93</v>
      </c>
      <c r="VPC456" s="68" t="s">
        <v>93</v>
      </c>
      <c r="VPD456" s="68" t="s">
        <v>93</v>
      </c>
      <c r="VPE456" s="68" t="s">
        <v>93</v>
      </c>
      <c r="VPF456" s="68" t="s">
        <v>93</v>
      </c>
      <c r="VPG456" s="68" t="s">
        <v>93</v>
      </c>
      <c r="VPH456" s="68" t="s">
        <v>93</v>
      </c>
      <c r="VPI456" s="68" t="s">
        <v>93</v>
      </c>
      <c r="VPJ456" s="68" t="s">
        <v>93</v>
      </c>
      <c r="VPK456" s="68" t="s">
        <v>93</v>
      </c>
      <c r="VPL456" s="68" t="s">
        <v>93</v>
      </c>
      <c r="VPM456" s="68" t="s">
        <v>93</v>
      </c>
      <c r="VPN456" s="68" t="s">
        <v>93</v>
      </c>
      <c r="VPO456" s="68" t="s">
        <v>93</v>
      </c>
      <c r="VPP456" s="68" t="s">
        <v>93</v>
      </c>
      <c r="VPQ456" s="68" t="s">
        <v>93</v>
      </c>
      <c r="VPR456" s="68" t="s">
        <v>93</v>
      </c>
      <c r="VPS456" s="68" t="s">
        <v>93</v>
      </c>
      <c r="VPT456" s="68" t="s">
        <v>93</v>
      </c>
      <c r="VPU456" s="68" t="s">
        <v>93</v>
      </c>
      <c r="VPV456" s="68" t="s">
        <v>93</v>
      </c>
      <c r="VPW456" s="68" t="s">
        <v>93</v>
      </c>
      <c r="VPX456" s="68" t="s">
        <v>93</v>
      </c>
      <c r="VPY456" s="68" t="s">
        <v>93</v>
      </c>
      <c r="VPZ456" s="68" t="s">
        <v>93</v>
      </c>
      <c r="VQA456" s="68" t="s">
        <v>93</v>
      </c>
      <c r="VQB456" s="68" t="s">
        <v>93</v>
      </c>
      <c r="VQC456" s="68" t="s">
        <v>93</v>
      </c>
      <c r="VQD456" s="68" t="s">
        <v>93</v>
      </c>
      <c r="VQE456" s="68" t="s">
        <v>93</v>
      </c>
      <c r="VQF456" s="68" t="s">
        <v>93</v>
      </c>
      <c r="VQG456" s="68" t="s">
        <v>93</v>
      </c>
      <c r="VQH456" s="68" t="s">
        <v>93</v>
      </c>
      <c r="VQI456" s="68" t="s">
        <v>93</v>
      </c>
      <c r="VQJ456" s="68" t="s">
        <v>93</v>
      </c>
      <c r="VQK456" s="68" t="s">
        <v>93</v>
      </c>
      <c r="VQL456" s="68" t="s">
        <v>93</v>
      </c>
      <c r="VQM456" s="68" t="s">
        <v>93</v>
      </c>
      <c r="VQN456" s="68" t="s">
        <v>93</v>
      </c>
      <c r="VQO456" s="68" t="s">
        <v>93</v>
      </c>
      <c r="VQP456" s="68" t="s">
        <v>93</v>
      </c>
      <c r="VQQ456" s="68" t="s">
        <v>93</v>
      </c>
      <c r="VQR456" s="68" t="s">
        <v>93</v>
      </c>
      <c r="VQS456" s="68" t="s">
        <v>93</v>
      </c>
      <c r="VQT456" s="68" t="s">
        <v>93</v>
      </c>
      <c r="VQU456" s="68" t="s">
        <v>93</v>
      </c>
      <c r="VQV456" s="68" t="s">
        <v>93</v>
      </c>
      <c r="VQW456" s="68" t="s">
        <v>93</v>
      </c>
      <c r="VQX456" s="68" t="s">
        <v>93</v>
      </c>
      <c r="VQY456" s="68" t="s">
        <v>93</v>
      </c>
      <c r="VQZ456" s="68" t="s">
        <v>93</v>
      </c>
      <c r="VRA456" s="68" t="s">
        <v>93</v>
      </c>
      <c r="VRB456" s="68" t="s">
        <v>93</v>
      </c>
      <c r="VRC456" s="68" t="s">
        <v>93</v>
      </c>
      <c r="VRD456" s="68" t="s">
        <v>93</v>
      </c>
      <c r="VRE456" s="68" t="s">
        <v>93</v>
      </c>
      <c r="VRF456" s="68" t="s">
        <v>93</v>
      </c>
      <c r="VRG456" s="68" t="s">
        <v>93</v>
      </c>
      <c r="VRH456" s="68" t="s">
        <v>93</v>
      </c>
      <c r="VRI456" s="68" t="s">
        <v>93</v>
      </c>
      <c r="VRJ456" s="68" t="s">
        <v>93</v>
      </c>
      <c r="VRK456" s="68" t="s">
        <v>93</v>
      </c>
      <c r="VRL456" s="68" t="s">
        <v>93</v>
      </c>
      <c r="VRM456" s="68" t="s">
        <v>93</v>
      </c>
      <c r="VRN456" s="68" t="s">
        <v>93</v>
      </c>
      <c r="VRO456" s="68" t="s">
        <v>93</v>
      </c>
      <c r="VRP456" s="68" t="s">
        <v>93</v>
      </c>
      <c r="VRQ456" s="68" t="s">
        <v>93</v>
      </c>
      <c r="VRR456" s="68" t="s">
        <v>93</v>
      </c>
      <c r="VRS456" s="68" t="s">
        <v>93</v>
      </c>
      <c r="VRT456" s="68" t="s">
        <v>93</v>
      </c>
      <c r="VRU456" s="68" t="s">
        <v>93</v>
      </c>
      <c r="VRV456" s="68" t="s">
        <v>93</v>
      </c>
      <c r="VRW456" s="68" t="s">
        <v>93</v>
      </c>
      <c r="VRX456" s="68" t="s">
        <v>93</v>
      </c>
      <c r="VRY456" s="68" t="s">
        <v>93</v>
      </c>
      <c r="VRZ456" s="68" t="s">
        <v>93</v>
      </c>
      <c r="VSA456" s="68" t="s">
        <v>93</v>
      </c>
      <c r="VSB456" s="68" t="s">
        <v>93</v>
      </c>
      <c r="VSC456" s="68" t="s">
        <v>93</v>
      </c>
      <c r="VSD456" s="68" t="s">
        <v>93</v>
      </c>
      <c r="VSE456" s="68" t="s">
        <v>93</v>
      </c>
      <c r="VSF456" s="68" t="s">
        <v>93</v>
      </c>
      <c r="VSG456" s="68" t="s">
        <v>93</v>
      </c>
      <c r="VSH456" s="68" t="s">
        <v>93</v>
      </c>
      <c r="VSI456" s="68" t="s">
        <v>93</v>
      </c>
      <c r="VSJ456" s="68" t="s">
        <v>93</v>
      </c>
      <c r="VSK456" s="68" t="s">
        <v>93</v>
      </c>
      <c r="VSL456" s="68" t="s">
        <v>93</v>
      </c>
      <c r="VSM456" s="68" t="s">
        <v>93</v>
      </c>
      <c r="VSN456" s="68" t="s">
        <v>93</v>
      </c>
      <c r="VSO456" s="68" t="s">
        <v>93</v>
      </c>
      <c r="VSP456" s="68" t="s">
        <v>93</v>
      </c>
      <c r="VSQ456" s="68" t="s">
        <v>93</v>
      </c>
      <c r="VSR456" s="68" t="s">
        <v>93</v>
      </c>
      <c r="VSS456" s="68" t="s">
        <v>93</v>
      </c>
      <c r="VST456" s="68" t="s">
        <v>93</v>
      </c>
      <c r="VSU456" s="68" t="s">
        <v>93</v>
      </c>
      <c r="VSV456" s="68" t="s">
        <v>93</v>
      </c>
      <c r="VSW456" s="68" t="s">
        <v>93</v>
      </c>
      <c r="VSX456" s="68" t="s">
        <v>93</v>
      </c>
      <c r="VSY456" s="68" t="s">
        <v>93</v>
      </c>
      <c r="VSZ456" s="68" t="s">
        <v>93</v>
      </c>
      <c r="VTA456" s="68" t="s">
        <v>93</v>
      </c>
      <c r="VTB456" s="68" t="s">
        <v>93</v>
      </c>
      <c r="VTC456" s="68" t="s">
        <v>93</v>
      </c>
      <c r="VTD456" s="68" t="s">
        <v>93</v>
      </c>
      <c r="VTE456" s="68" t="s">
        <v>93</v>
      </c>
      <c r="VTF456" s="68" t="s">
        <v>93</v>
      </c>
      <c r="VTG456" s="68" t="s">
        <v>93</v>
      </c>
      <c r="VTH456" s="68" t="s">
        <v>93</v>
      </c>
      <c r="VTI456" s="68" t="s">
        <v>93</v>
      </c>
      <c r="VTJ456" s="68" t="s">
        <v>93</v>
      </c>
      <c r="VTK456" s="68" t="s">
        <v>93</v>
      </c>
      <c r="VTL456" s="68" t="s">
        <v>93</v>
      </c>
      <c r="VTM456" s="68" t="s">
        <v>93</v>
      </c>
      <c r="VTN456" s="68" t="s">
        <v>93</v>
      </c>
      <c r="VTO456" s="68" t="s">
        <v>93</v>
      </c>
      <c r="VTP456" s="68" t="s">
        <v>93</v>
      </c>
      <c r="VTQ456" s="68" t="s">
        <v>93</v>
      </c>
      <c r="VTR456" s="68" t="s">
        <v>93</v>
      </c>
      <c r="VTS456" s="68" t="s">
        <v>93</v>
      </c>
      <c r="VTT456" s="68" t="s">
        <v>93</v>
      </c>
      <c r="VTU456" s="68" t="s">
        <v>93</v>
      </c>
      <c r="VTV456" s="68" t="s">
        <v>93</v>
      </c>
      <c r="VTW456" s="68" t="s">
        <v>93</v>
      </c>
      <c r="VTX456" s="68" t="s">
        <v>93</v>
      </c>
      <c r="VTY456" s="68" t="s">
        <v>93</v>
      </c>
      <c r="VTZ456" s="68" t="s">
        <v>93</v>
      </c>
      <c r="VUA456" s="68" t="s">
        <v>93</v>
      </c>
      <c r="VUB456" s="68" t="s">
        <v>93</v>
      </c>
      <c r="VUC456" s="68" t="s">
        <v>93</v>
      </c>
      <c r="VUD456" s="68" t="s">
        <v>93</v>
      </c>
      <c r="VUE456" s="68" t="s">
        <v>93</v>
      </c>
      <c r="VUF456" s="68" t="s">
        <v>93</v>
      </c>
      <c r="VUG456" s="68" t="s">
        <v>93</v>
      </c>
      <c r="VUH456" s="68" t="s">
        <v>93</v>
      </c>
      <c r="VUI456" s="68" t="s">
        <v>93</v>
      </c>
      <c r="VUJ456" s="68" t="s">
        <v>93</v>
      </c>
      <c r="VUK456" s="68" t="s">
        <v>93</v>
      </c>
      <c r="VUL456" s="68" t="s">
        <v>93</v>
      </c>
      <c r="VUM456" s="68" t="s">
        <v>93</v>
      </c>
      <c r="VUN456" s="68" t="s">
        <v>93</v>
      </c>
      <c r="VUO456" s="68" t="s">
        <v>93</v>
      </c>
      <c r="VUP456" s="68" t="s">
        <v>93</v>
      </c>
      <c r="VUQ456" s="68" t="s">
        <v>93</v>
      </c>
      <c r="VUR456" s="68" t="s">
        <v>93</v>
      </c>
      <c r="VUS456" s="68" t="s">
        <v>93</v>
      </c>
      <c r="VUT456" s="68" t="s">
        <v>93</v>
      </c>
      <c r="VUU456" s="68" t="s">
        <v>93</v>
      </c>
      <c r="VUV456" s="68" t="s">
        <v>93</v>
      </c>
      <c r="VUW456" s="68" t="s">
        <v>93</v>
      </c>
      <c r="VUX456" s="68" t="s">
        <v>93</v>
      </c>
      <c r="VUY456" s="68" t="s">
        <v>93</v>
      </c>
      <c r="VUZ456" s="68" t="s">
        <v>93</v>
      </c>
      <c r="VVA456" s="68" t="s">
        <v>93</v>
      </c>
      <c r="VVB456" s="68" t="s">
        <v>93</v>
      </c>
      <c r="VVC456" s="68" t="s">
        <v>93</v>
      </c>
      <c r="VVD456" s="68" t="s">
        <v>93</v>
      </c>
      <c r="VVE456" s="68" t="s">
        <v>93</v>
      </c>
      <c r="VVF456" s="68" t="s">
        <v>93</v>
      </c>
      <c r="VVG456" s="68" t="s">
        <v>93</v>
      </c>
      <c r="VVH456" s="68" t="s">
        <v>93</v>
      </c>
      <c r="VVI456" s="68" t="s">
        <v>93</v>
      </c>
      <c r="VVJ456" s="68" t="s">
        <v>93</v>
      </c>
      <c r="VVK456" s="68" t="s">
        <v>93</v>
      </c>
      <c r="VVL456" s="68" t="s">
        <v>93</v>
      </c>
      <c r="VVM456" s="68" t="s">
        <v>93</v>
      </c>
      <c r="VVN456" s="68" t="s">
        <v>93</v>
      </c>
      <c r="VVO456" s="68" t="s">
        <v>93</v>
      </c>
      <c r="VVP456" s="68" t="s">
        <v>93</v>
      </c>
      <c r="VVQ456" s="68" t="s">
        <v>93</v>
      </c>
      <c r="VVR456" s="68" t="s">
        <v>93</v>
      </c>
      <c r="VVS456" s="68" t="s">
        <v>93</v>
      </c>
      <c r="VVT456" s="68" t="s">
        <v>93</v>
      </c>
      <c r="VVU456" s="68" t="s">
        <v>93</v>
      </c>
      <c r="VVV456" s="68" t="s">
        <v>93</v>
      </c>
      <c r="VVW456" s="68" t="s">
        <v>93</v>
      </c>
      <c r="VVX456" s="68" t="s">
        <v>93</v>
      </c>
      <c r="VVY456" s="68" t="s">
        <v>93</v>
      </c>
      <c r="VVZ456" s="68" t="s">
        <v>93</v>
      </c>
      <c r="VWA456" s="68" t="s">
        <v>93</v>
      </c>
      <c r="VWB456" s="68" t="s">
        <v>93</v>
      </c>
      <c r="VWC456" s="68" t="s">
        <v>93</v>
      </c>
      <c r="VWD456" s="68" t="s">
        <v>93</v>
      </c>
      <c r="VWE456" s="68" t="s">
        <v>93</v>
      </c>
      <c r="VWF456" s="68" t="s">
        <v>93</v>
      </c>
      <c r="VWG456" s="68" t="s">
        <v>93</v>
      </c>
      <c r="VWH456" s="68" t="s">
        <v>93</v>
      </c>
      <c r="VWI456" s="68" t="s">
        <v>93</v>
      </c>
      <c r="VWJ456" s="68" t="s">
        <v>93</v>
      </c>
      <c r="VWK456" s="68" t="s">
        <v>93</v>
      </c>
      <c r="VWL456" s="68" t="s">
        <v>93</v>
      </c>
      <c r="VWM456" s="68" t="s">
        <v>93</v>
      </c>
      <c r="VWN456" s="68" t="s">
        <v>93</v>
      </c>
      <c r="VWO456" s="68" t="s">
        <v>93</v>
      </c>
      <c r="VWP456" s="68" t="s">
        <v>93</v>
      </c>
      <c r="VWQ456" s="68" t="s">
        <v>93</v>
      </c>
      <c r="VWR456" s="68" t="s">
        <v>93</v>
      </c>
      <c r="VWS456" s="68" t="s">
        <v>93</v>
      </c>
      <c r="VWT456" s="68" t="s">
        <v>93</v>
      </c>
      <c r="VWU456" s="68" t="s">
        <v>93</v>
      </c>
      <c r="VWV456" s="68" t="s">
        <v>93</v>
      </c>
      <c r="VWW456" s="68" t="s">
        <v>93</v>
      </c>
      <c r="VWX456" s="68" t="s">
        <v>93</v>
      </c>
      <c r="VWY456" s="68" t="s">
        <v>93</v>
      </c>
      <c r="VWZ456" s="68" t="s">
        <v>93</v>
      </c>
      <c r="VXA456" s="68" t="s">
        <v>93</v>
      </c>
      <c r="VXB456" s="68" t="s">
        <v>93</v>
      </c>
      <c r="VXC456" s="68" t="s">
        <v>93</v>
      </c>
      <c r="VXD456" s="68" t="s">
        <v>93</v>
      </c>
      <c r="VXE456" s="68" t="s">
        <v>93</v>
      </c>
      <c r="VXF456" s="68" t="s">
        <v>93</v>
      </c>
      <c r="VXG456" s="68" t="s">
        <v>93</v>
      </c>
      <c r="VXH456" s="68" t="s">
        <v>93</v>
      </c>
      <c r="VXI456" s="68" t="s">
        <v>93</v>
      </c>
      <c r="VXJ456" s="68" t="s">
        <v>93</v>
      </c>
      <c r="VXK456" s="68" t="s">
        <v>93</v>
      </c>
      <c r="VXL456" s="68" t="s">
        <v>93</v>
      </c>
      <c r="VXM456" s="68" t="s">
        <v>93</v>
      </c>
      <c r="VXN456" s="68" t="s">
        <v>93</v>
      </c>
      <c r="VXO456" s="68" t="s">
        <v>93</v>
      </c>
      <c r="VXP456" s="68" t="s">
        <v>93</v>
      </c>
      <c r="VXQ456" s="68" t="s">
        <v>93</v>
      </c>
      <c r="VXR456" s="68" t="s">
        <v>93</v>
      </c>
      <c r="VXS456" s="68" t="s">
        <v>93</v>
      </c>
      <c r="VXT456" s="68" t="s">
        <v>93</v>
      </c>
      <c r="VXU456" s="68" t="s">
        <v>93</v>
      </c>
      <c r="VXV456" s="68" t="s">
        <v>93</v>
      </c>
      <c r="VXW456" s="68" t="s">
        <v>93</v>
      </c>
      <c r="VXX456" s="68" t="s">
        <v>93</v>
      </c>
      <c r="VXY456" s="68" t="s">
        <v>93</v>
      </c>
      <c r="VXZ456" s="68" t="s">
        <v>93</v>
      </c>
      <c r="VYA456" s="68" t="s">
        <v>93</v>
      </c>
      <c r="VYB456" s="68" t="s">
        <v>93</v>
      </c>
      <c r="VYC456" s="68" t="s">
        <v>93</v>
      </c>
      <c r="VYD456" s="68" t="s">
        <v>93</v>
      </c>
      <c r="VYE456" s="68" t="s">
        <v>93</v>
      </c>
      <c r="VYF456" s="68" t="s">
        <v>93</v>
      </c>
      <c r="VYG456" s="68" t="s">
        <v>93</v>
      </c>
      <c r="VYH456" s="68" t="s">
        <v>93</v>
      </c>
      <c r="VYI456" s="68" t="s">
        <v>93</v>
      </c>
      <c r="VYJ456" s="68" t="s">
        <v>93</v>
      </c>
      <c r="VYK456" s="68" t="s">
        <v>93</v>
      </c>
      <c r="VYL456" s="68" t="s">
        <v>93</v>
      </c>
      <c r="VYM456" s="68" t="s">
        <v>93</v>
      </c>
      <c r="VYN456" s="68" t="s">
        <v>93</v>
      </c>
      <c r="VYO456" s="68" t="s">
        <v>93</v>
      </c>
      <c r="VYP456" s="68" t="s">
        <v>93</v>
      </c>
      <c r="VYQ456" s="68" t="s">
        <v>93</v>
      </c>
      <c r="VYR456" s="68" t="s">
        <v>93</v>
      </c>
      <c r="VYS456" s="68" t="s">
        <v>93</v>
      </c>
      <c r="VYT456" s="68" t="s">
        <v>93</v>
      </c>
      <c r="VYU456" s="68" t="s">
        <v>93</v>
      </c>
      <c r="VYV456" s="68" t="s">
        <v>93</v>
      </c>
      <c r="VYW456" s="68" t="s">
        <v>93</v>
      </c>
      <c r="VYX456" s="68" t="s">
        <v>93</v>
      </c>
      <c r="VYY456" s="68" t="s">
        <v>93</v>
      </c>
      <c r="VYZ456" s="68" t="s">
        <v>93</v>
      </c>
      <c r="VZA456" s="68" t="s">
        <v>93</v>
      </c>
      <c r="VZB456" s="68" t="s">
        <v>93</v>
      </c>
      <c r="VZC456" s="68" t="s">
        <v>93</v>
      </c>
      <c r="VZD456" s="68" t="s">
        <v>93</v>
      </c>
      <c r="VZE456" s="68" t="s">
        <v>93</v>
      </c>
      <c r="VZF456" s="68" t="s">
        <v>93</v>
      </c>
      <c r="VZG456" s="68" t="s">
        <v>93</v>
      </c>
      <c r="VZH456" s="68" t="s">
        <v>93</v>
      </c>
      <c r="VZI456" s="68" t="s">
        <v>93</v>
      </c>
      <c r="VZJ456" s="68" t="s">
        <v>93</v>
      </c>
      <c r="VZK456" s="68" t="s">
        <v>93</v>
      </c>
      <c r="VZL456" s="68" t="s">
        <v>93</v>
      </c>
      <c r="VZM456" s="68" t="s">
        <v>93</v>
      </c>
      <c r="VZN456" s="68" t="s">
        <v>93</v>
      </c>
      <c r="VZO456" s="68" t="s">
        <v>93</v>
      </c>
      <c r="VZP456" s="68" t="s">
        <v>93</v>
      </c>
      <c r="VZQ456" s="68" t="s">
        <v>93</v>
      </c>
      <c r="VZR456" s="68" t="s">
        <v>93</v>
      </c>
      <c r="VZS456" s="68" t="s">
        <v>93</v>
      </c>
      <c r="VZT456" s="68" t="s">
        <v>93</v>
      </c>
      <c r="VZU456" s="68" t="s">
        <v>93</v>
      </c>
      <c r="VZV456" s="68" t="s">
        <v>93</v>
      </c>
      <c r="VZW456" s="68" t="s">
        <v>93</v>
      </c>
      <c r="VZX456" s="68" t="s">
        <v>93</v>
      </c>
      <c r="VZY456" s="68" t="s">
        <v>93</v>
      </c>
      <c r="VZZ456" s="68" t="s">
        <v>93</v>
      </c>
      <c r="WAA456" s="68" t="s">
        <v>93</v>
      </c>
      <c r="WAB456" s="68" t="s">
        <v>93</v>
      </c>
      <c r="WAC456" s="68" t="s">
        <v>93</v>
      </c>
      <c r="WAD456" s="68" t="s">
        <v>93</v>
      </c>
      <c r="WAE456" s="68" t="s">
        <v>93</v>
      </c>
      <c r="WAF456" s="68" t="s">
        <v>93</v>
      </c>
      <c r="WAG456" s="68" t="s">
        <v>93</v>
      </c>
      <c r="WAH456" s="68" t="s">
        <v>93</v>
      </c>
      <c r="WAI456" s="68" t="s">
        <v>93</v>
      </c>
      <c r="WAJ456" s="68" t="s">
        <v>93</v>
      </c>
      <c r="WAK456" s="68" t="s">
        <v>93</v>
      </c>
      <c r="WAL456" s="68" t="s">
        <v>93</v>
      </c>
      <c r="WAM456" s="68" t="s">
        <v>93</v>
      </c>
      <c r="WAN456" s="68" t="s">
        <v>93</v>
      </c>
      <c r="WAO456" s="68" t="s">
        <v>93</v>
      </c>
      <c r="WAP456" s="68" t="s">
        <v>93</v>
      </c>
      <c r="WAQ456" s="68" t="s">
        <v>93</v>
      </c>
      <c r="WAR456" s="68" t="s">
        <v>93</v>
      </c>
      <c r="WAS456" s="68" t="s">
        <v>93</v>
      </c>
      <c r="WAT456" s="68" t="s">
        <v>93</v>
      </c>
      <c r="WAU456" s="68" t="s">
        <v>93</v>
      </c>
      <c r="WAV456" s="68" t="s">
        <v>93</v>
      </c>
      <c r="WAW456" s="68" t="s">
        <v>93</v>
      </c>
      <c r="WAX456" s="68" t="s">
        <v>93</v>
      </c>
      <c r="WAY456" s="68" t="s">
        <v>93</v>
      </c>
      <c r="WAZ456" s="68" t="s">
        <v>93</v>
      </c>
      <c r="WBA456" s="68" t="s">
        <v>93</v>
      </c>
      <c r="WBB456" s="68" t="s">
        <v>93</v>
      </c>
      <c r="WBC456" s="68" t="s">
        <v>93</v>
      </c>
      <c r="WBD456" s="68" t="s">
        <v>93</v>
      </c>
      <c r="WBE456" s="68" t="s">
        <v>93</v>
      </c>
      <c r="WBF456" s="68" t="s">
        <v>93</v>
      </c>
      <c r="WBG456" s="68" t="s">
        <v>93</v>
      </c>
      <c r="WBH456" s="68" t="s">
        <v>93</v>
      </c>
      <c r="WBI456" s="68" t="s">
        <v>93</v>
      </c>
      <c r="WBJ456" s="68" t="s">
        <v>93</v>
      </c>
      <c r="WBK456" s="68" t="s">
        <v>93</v>
      </c>
      <c r="WBL456" s="68" t="s">
        <v>93</v>
      </c>
      <c r="WBM456" s="68" t="s">
        <v>93</v>
      </c>
      <c r="WBN456" s="68" t="s">
        <v>93</v>
      </c>
      <c r="WBO456" s="68" t="s">
        <v>93</v>
      </c>
      <c r="WBP456" s="68" t="s">
        <v>93</v>
      </c>
      <c r="WBQ456" s="68" t="s">
        <v>93</v>
      </c>
      <c r="WBR456" s="68" t="s">
        <v>93</v>
      </c>
      <c r="WBS456" s="68" t="s">
        <v>93</v>
      </c>
      <c r="WBT456" s="68" t="s">
        <v>93</v>
      </c>
      <c r="WBU456" s="68" t="s">
        <v>93</v>
      </c>
      <c r="WBV456" s="68" t="s">
        <v>93</v>
      </c>
      <c r="WBW456" s="68" t="s">
        <v>93</v>
      </c>
      <c r="WBX456" s="68" t="s">
        <v>93</v>
      </c>
      <c r="WBY456" s="68" t="s">
        <v>93</v>
      </c>
      <c r="WBZ456" s="68" t="s">
        <v>93</v>
      </c>
      <c r="WCA456" s="68" t="s">
        <v>93</v>
      </c>
      <c r="WCB456" s="68" t="s">
        <v>93</v>
      </c>
      <c r="WCC456" s="68" t="s">
        <v>93</v>
      </c>
      <c r="WCD456" s="68" t="s">
        <v>93</v>
      </c>
      <c r="WCE456" s="68" t="s">
        <v>93</v>
      </c>
      <c r="WCF456" s="68" t="s">
        <v>93</v>
      </c>
      <c r="WCG456" s="68" t="s">
        <v>93</v>
      </c>
      <c r="WCH456" s="68" t="s">
        <v>93</v>
      </c>
      <c r="WCI456" s="68" t="s">
        <v>93</v>
      </c>
      <c r="WCJ456" s="68" t="s">
        <v>93</v>
      </c>
      <c r="WCK456" s="68" t="s">
        <v>93</v>
      </c>
      <c r="WCL456" s="68" t="s">
        <v>93</v>
      </c>
      <c r="WCM456" s="68" t="s">
        <v>93</v>
      </c>
      <c r="WCN456" s="68" t="s">
        <v>93</v>
      </c>
      <c r="WCO456" s="68" t="s">
        <v>93</v>
      </c>
      <c r="WCP456" s="68" t="s">
        <v>93</v>
      </c>
      <c r="WCQ456" s="68" t="s">
        <v>93</v>
      </c>
      <c r="WCR456" s="68" t="s">
        <v>93</v>
      </c>
      <c r="WCS456" s="68" t="s">
        <v>93</v>
      </c>
      <c r="WCT456" s="68" t="s">
        <v>93</v>
      </c>
      <c r="WCU456" s="68" t="s">
        <v>93</v>
      </c>
      <c r="WCV456" s="68" t="s">
        <v>93</v>
      </c>
      <c r="WCW456" s="68" t="s">
        <v>93</v>
      </c>
      <c r="WCX456" s="68" t="s">
        <v>93</v>
      </c>
      <c r="WCY456" s="68" t="s">
        <v>93</v>
      </c>
      <c r="WCZ456" s="68" t="s">
        <v>93</v>
      </c>
      <c r="WDA456" s="68" t="s">
        <v>93</v>
      </c>
      <c r="WDB456" s="68" t="s">
        <v>93</v>
      </c>
      <c r="WDC456" s="68" t="s">
        <v>93</v>
      </c>
      <c r="WDD456" s="68" t="s">
        <v>93</v>
      </c>
      <c r="WDE456" s="68" t="s">
        <v>93</v>
      </c>
      <c r="WDF456" s="68" t="s">
        <v>93</v>
      </c>
      <c r="WDG456" s="68" t="s">
        <v>93</v>
      </c>
      <c r="WDH456" s="68" t="s">
        <v>93</v>
      </c>
      <c r="WDI456" s="68" t="s">
        <v>93</v>
      </c>
      <c r="WDJ456" s="68" t="s">
        <v>93</v>
      </c>
      <c r="WDK456" s="68" t="s">
        <v>93</v>
      </c>
      <c r="WDL456" s="68" t="s">
        <v>93</v>
      </c>
      <c r="WDM456" s="68" t="s">
        <v>93</v>
      </c>
      <c r="WDN456" s="68" t="s">
        <v>93</v>
      </c>
      <c r="WDO456" s="68" t="s">
        <v>93</v>
      </c>
      <c r="WDP456" s="68" t="s">
        <v>93</v>
      </c>
      <c r="WDQ456" s="68" t="s">
        <v>93</v>
      </c>
      <c r="WDR456" s="68" t="s">
        <v>93</v>
      </c>
      <c r="WDS456" s="68" t="s">
        <v>93</v>
      </c>
      <c r="WDT456" s="68" t="s">
        <v>93</v>
      </c>
      <c r="WDU456" s="68" t="s">
        <v>93</v>
      </c>
      <c r="WDV456" s="68" t="s">
        <v>93</v>
      </c>
      <c r="WDW456" s="68" t="s">
        <v>93</v>
      </c>
      <c r="WDX456" s="68" t="s">
        <v>93</v>
      </c>
      <c r="WDY456" s="68" t="s">
        <v>93</v>
      </c>
      <c r="WDZ456" s="68" t="s">
        <v>93</v>
      </c>
      <c r="WEA456" s="68" t="s">
        <v>93</v>
      </c>
      <c r="WEB456" s="68" t="s">
        <v>93</v>
      </c>
      <c r="WEC456" s="68" t="s">
        <v>93</v>
      </c>
      <c r="WED456" s="68" t="s">
        <v>93</v>
      </c>
      <c r="WEE456" s="68" t="s">
        <v>93</v>
      </c>
      <c r="WEF456" s="68" t="s">
        <v>93</v>
      </c>
      <c r="WEG456" s="68" t="s">
        <v>93</v>
      </c>
      <c r="WEH456" s="68" t="s">
        <v>93</v>
      </c>
      <c r="WEI456" s="68" t="s">
        <v>93</v>
      </c>
      <c r="WEJ456" s="68" t="s">
        <v>93</v>
      </c>
      <c r="WEK456" s="68" t="s">
        <v>93</v>
      </c>
      <c r="WEL456" s="68" t="s">
        <v>93</v>
      </c>
      <c r="WEM456" s="68" t="s">
        <v>93</v>
      </c>
      <c r="WEN456" s="68" t="s">
        <v>93</v>
      </c>
      <c r="WEO456" s="68" t="s">
        <v>93</v>
      </c>
      <c r="WEP456" s="68" t="s">
        <v>93</v>
      </c>
      <c r="WEQ456" s="68" t="s">
        <v>93</v>
      </c>
      <c r="WER456" s="68" t="s">
        <v>93</v>
      </c>
      <c r="WES456" s="68" t="s">
        <v>93</v>
      </c>
      <c r="WET456" s="68" t="s">
        <v>93</v>
      </c>
      <c r="WEU456" s="68" t="s">
        <v>93</v>
      </c>
      <c r="WEV456" s="68" t="s">
        <v>93</v>
      </c>
      <c r="WEW456" s="68" t="s">
        <v>93</v>
      </c>
      <c r="WEX456" s="68" t="s">
        <v>93</v>
      </c>
      <c r="WEY456" s="68" t="s">
        <v>93</v>
      </c>
      <c r="WEZ456" s="68" t="s">
        <v>93</v>
      </c>
      <c r="WFA456" s="68" t="s">
        <v>93</v>
      </c>
      <c r="WFB456" s="68" t="s">
        <v>93</v>
      </c>
      <c r="WFC456" s="68" t="s">
        <v>93</v>
      </c>
      <c r="WFD456" s="68" t="s">
        <v>93</v>
      </c>
      <c r="WFE456" s="68" t="s">
        <v>93</v>
      </c>
      <c r="WFF456" s="68" t="s">
        <v>93</v>
      </c>
      <c r="WFG456" s="68" t="s">
        <v>93</v>
      </c>
      <c r="WFH456" s="68" t="s">
        <v>93</v>
      </c>
      <c r="WFI456" s="68" t="s">
        <v>93</v>
      </c>
      <c r="WFJ456" s="68" t="s">
        <v>93</v>
      </c>
      <c r="WFK456" s="68" t="s">
        <v>93</v>
      </c>
      <c r="WFL456" s="68" t="s">
        <v>93</v>
      </c>
      <c r="WFM456" s="68" t="s">
        <v>93</v>
      </c>
      <c r="WFN456" s="68" t="s">
        <v>93</v>
      </c>
      <c r="WFO456" s="68" t="s">
        <v>93</v>
      </c>
      <c r="WFP456" s="68" t="s">
        <v>93</v>
      </c>
      <c r="WFQ456" s="68" t="s">
        <v>93</v>
      </c>
      <c r="WFR456" s="68" t="s">
        <v>93</v>
      </c>
      <c r="WFS456" s="68" t="s">
        <v>93</v>
      </c>
      <c r="WFT456" s="68" t="s">
        <v>93</v>
      </c>
      <c r="WFU456" s="68" t="s">
        <v>93</v>
      </c>
      <c r="WFV456" s="68" t="s">
        <v>93</v>
      </c>
      <c r="WFW456" s="68" t="s">
        <v>93</v>
      </c>
      <c r="WFX456" s="68" t="s">
        <v>93</v>
      </c>
      <c r="WFY456" s="68" t="s">
        <v>93</v>
      </c>
      <c r="WFZ456" s="68" t="s">
        <v>93</v>
      </c>
      <c r="WGA456" s="68" t="s">
        <v>93</v>
      </c>
      <c r="WGB456" s="68" t="s">
        <v>93</v>
      </c>
      <c r="WGC456" s="68" t="s">
        <v>93</v>
      </c>
      <c r="WGD456" s="68" t="s">
        <v>93</v>
      </c>
      <c r="WGE456" s="68" t="s">
        <v>93</v>
      </c>
      <c r="WGF456" s="68" t="s">
        <v>93</v>
      </c>
      <c r="WGG456" s="68" t="s">
        <v>93</v>
      </c>
      <c r="WGH456" s="68" t="s">
        <v>93</v>
      </c>
      <c r="WGI456" s="68" t="s">
        <v>93</v>
      </c>
      <c r="WGJ456" s="68" t="s">
        <v>93</v>
      </c>
      <c r="WGK456" s="68" t="s">
        <v>93</v>
      </c>
      <c r="WGL456" s="68" t="s">
        <v>93</v>
      </c>
      <c r="WGM456" s="68" t="s">
        <v>93</v>
      </c>
      <c r="WGN456" s="68" t="s">
        <v>93</v>
      </c>
      <c r="WGO456" s="68" t="s">
        <v>93</v>
      </c>
      <c r="WGP456" s="68" t="s">
        <v>93</v>
      </c>
      <c r="WGQ456" s="68" t="s">
        <v>93</v>
      </c>
      <c r="WGR456" s="68" t="s">
        <v>93</v>
      </c>
      <c r="WGS456" s="68" t="s">
        <v>93</v>
      </c>
      <c r="WGT456" s="68" t="s">
        <v>93</v>
      </c>
      <c r="WGU456" s="68" t="s">
        <v>93</v>
      </c>
      <c r="WGV456" s="68" t="s">
        <v>93</v>
      </c>
      <c r="WGW456" s="68" t="s">
        <v>93</v>
      </c>
      <c r="WGX456" s="68" t="s">
        <v>93</v>
      </c>
      <c r="WGY456" s="68" t="s">
        <v>93</v>
      </c>
      <c r="WGZ456" s="68" t="s">
        <v>93</v>
      </c>
      <c r="WHA456" s="68" t="s">
        <v>93</v>
      </c>
      <c r="WHB456" s="68" t="s">
        <v>93</v>
      </c>
      <c r="WHC456" s="68" t="s">
        <v>93</v>
      </c>
      <c r="WHD456" s="68" t="s">
        <v>93</v>
      </c>
      <c r="WHE456" s="68" t="s">
        <v>93</v>
      </c>
      <c r="WHF456" s="68" t="s">
        <v>93</v>
      </c>
      <c r="WHG456" s="68" t="s">
        <v>93</v>
      </c>
      <c r="WHH456" s="68" t="s">
        <v>93</v>
      </c>
      <c r="WHI456" s="68" t="s">
        <v>93</v>
      </c>
      <c r="WHJ456" s="68" t="s">
        <v>93</v>
      </c>
      <c r="WHK456" s="68" t="s">
        <v>93</v>
      </c>
      <c r="WHL456" s="68" t="s">
        <v>93</v>
      </c>
      <c r="WHM456" s="68" t="s">
        <v>93</v>
      </c>
      <c r="WHN456" s="68" t="s">
        <v>93</v>
      </c>
      <c r="WHO456" s="68" t="s">
        <v>93</v>
      </c>
      <c r="WHP456" s="68" t="s">
        <v>93</v>
      </c>
      <c r="WHQ456" s="68" t="s">
        <v>93</v>
      </c>
      <c r="WHR456" s="68" t="s">
        <v>93</v>
      </c>
      <c r="WHS456" s="68" t="s">
        <v>93</v>
      </c>
      <c r="WHT456" s="68" t="s">
        <v>93</v>
      </c>
      <c r="WHU456" s="68" t="s">
        <v>93</v>
      </c>
      <c r="WHV456" s="68" t="s">
        <v>93</v>
      </c>
      <c r="WHW456" s="68" t="s">
        <v>93</v>
      </c>
      <c r="WHX456" s="68" t="s">
        <v>93</v>
      </c>
      <c r="WHY456" s="68" t="s">
        <v>93</v>
      </c>
      <c r="WHZ456" s="68" t="s">
        <v>93</v>
      </c>
      <c r="WIA456" s="68" t="s">
        <v>93</v>
      </c>
      <c r="WIB456" s="68" t="s">
        <v>93</v>
      </c>
      <c r="WIC456" s="68" t="s">
        <v>93</v>
      </c>
      <c r="WID456" s="68" t="s">
        <v>93</v>
      </c>
      <c r="WIE456" s="68" t="s">
        <v>93</v>
      </c>
      <c r="WIF456" s="68" t="s">
        <v>93</v>
      </c>
      <c r="WIG456" s="68" t="s">
        <v>93</v>
      </c>
      <c r="WIH456" s="68" t="s">
        <v>93</v>
      </c>
      <c r="WII456" s="68" t="s">
        <v>93</v>
      </c>
      <c r="WIJ456" s="68" t="s">
        <v>93</v>
      </c>
      <c r="WIK456" s="68" t="s">
        <v>93</v>
      </c>
      <c r="WIL456" s="68" t="s">
        <v>93</v>
      </c>
      <c r="WIM456" s="68" t="s">
        <v>93</v>
      </c>
      <c r="WIN456" s="68" t="s">
        <v>93</v>
      </c>
      <c r="WIO456" s="68" t="s">
        <v>93</v>
      </c>
      <c r="WIP456" s="68" t="s">
        <v>93</v>
      </c>
      <c r="WIQ456" s="68" t="s">
        <v>93</v>
      </c>
      <c r="WIR456" s="68" t="s">
        <v>93</v>
      </c>
      <c r="WIS456" s="68" t="s">
        <v>93</v>
      </c>
      <c r="WIT456" s="68" t="s">
        <v>93</v>
      </c>
      <c r="WIU456" s="68" t="s">
        <v>93</v>
      </c>
      <c r="WIV456" s="68" t="s">
        <v>93</v>
      </c>
      <c r="WIW456" s="68" t="s">
        <v>93</v>
      </c>
      <c r="WIX456" s="68" t="s">
        <v>93</v>
      </c>
      <c r="WIY456" s="68" t="s">
        <v>93</v>
      </c>
      <c r="WIZ456" s="68" t="s">
        <v>93</v>
      </c>
      <c r="WJA456" s="68" t="s">
        <v>93</v>
      </c>
      <c r="WJB456" s="68" t="s">
        <v>93</v>
      </c>
      <c r="WJC456" s="68" t="s">
        <v>93</v>
      </c>
      <c r="WJD456" s="68" t="s">
        <v>93</v>
      </c>
      <c r="WJE456" s="68" t="s">
        <v>93</v>
      </c>
      <c r="WJF456" s="68" t="s">
        <v>93</v>
      </c>
      <c r="WJG456" s="68" t="s">
        <v>93</v>
      </c>
      <c r="WJH456" s="68" t="s">
        <v>93</v>
      </c>
      <c r="WJI456" s="68" t="s">
        <v>93</v>
      </c>
      <c r="WJJ456" s="68" t="s">
        <v>93</v>
      </c>
      <c r="WJK456" s="68" t="s">
        <v>93</v>
      </c>
      <c r="WJL456" s="68" t="s">
        <v>93</v>
      </c>
      <c r="WJM456" s="68" t="s">
        <v>93</v>
      </c>
      <c r="WJN456" s="68" t="s">
        <v>93</v>
      </c>
      <c r="WJO456" s="68" t="s">
        <v>93</v>
      </c>
      <c r="WJP456" s="68" t="s">
        <v>93</v>
      </c>
      <c r="WJQ456" s="68" t="s">
        <v>93</v>
      </c>
      <c r="WJR456" s="68" t="s">
        <v>93</v>
      </c>
      <c r="WJS456" s="68" t="s">
        <v>93</v>
      </c>
      <c r="WJT456" s="68" t="s">
        <v>93</v>
      </c>
      <c r="WJU456" s="68" t="s">
        <v>93</v>
      </c>
      <c r="WJV456" s="68" t="s">
        <v>93</v>
      </c>
      <c r="WJW456" s="68" t="s">
        <v>93</v>
      </c>
      <c r="WJX456" s="68" t="s">
        <v>93</v>
      </c>
      <c r="WJY456" s="68" t="s">
        <v>93</v>
      </c>
      <c r="WJZ456" s="68" t="s">
        <v>93</v>
      </c>
      <c r="WKA456" s="68" t="s">
        <v>93</v>
      </c>
      <c r="WKB456" s="68" t="s">
        <v>93</v>
      </c>
      <c r="WKC456" s="68" t="s">
        <v>93</v>
      </c>
      <c r="WKD456" s="68" t="s">
        <v>93</v>
      </c>
      <c r="WKE456" s="68" t="s">
        <v>93</v>
      </c>
      <c r="WKF456" s="68" t="s">
        <v>93</v>
      </c>
      <c r="WKG456" s="68" t="s">
        <v>93</v>
      </c>
      <c r="WKH456" s="68" t="s">
        <v>93</v>
      </c>
      <c r="WKI456" s="68" t="s">
        <v>93</v>
      </c>
      <c r="WKJ456" s="68" t="s">
        <v>93</v>
      </c>
      <c r="WKK456" s="68" t="s">
        <v>93</v>
      </c>
      <c r="WKL456" s="68" t="s">
        <v>93</v>
      </c>
      <c r="WKM456" s="68" t="s">
        <v>93</v>
      </c>
      <c r="WKN456" s="68" t="s">
        <v>93</v>
      </c>
      <c r="WKO456" s="68" t="s">
        <v>93</v>
      </c>
      <c r="WKP456" s="68" t="s">
        <v>93</v>
      </c>
      <c r="WKQ456" s="68" t="s">
        <v>93</v>
      </c>
      <c r="WKR456" s="68" t="s">
        <v>93</v>
      </c>
      <c r="WKS456" s="68" t="s">
        <v>93</v>
      </c>
      <c r="WKT456" s="68" t="s">
        <v>93</v>
      </c>
      <c r="WKU456" s="68" t="s">
        <v>93</v>
      </c>
      <c r="WKV456" s="68" t="s">
        <v>93</v>
      </c>
      <c r="WKW456" s="68" t="s">
        <v>93</v>
      </c>
      <c r="WKX456" s="68" t="s">
        <v>93</v>
      </c>
      <c r="WKY456" s="68" t="s">
        <v>93</v>
      </c>
      <c r="WKZ456" s="68" t="s">
        <v>93</v>
      </c>
      <c r="WLA456" s="68" t="s">
        <v>93</v>
      </c>
      <c r="WLB456" s="68" t="s">
        <v>93</v>
      </c>
      <c r="WLC456" s="68" t="s">
        <v>93</v>
      </c>
      <c r="WLD456" s="68" t="s">
        <v>93</v>
      </c>
      <c r="WLE456" s="68" t="s">
        <v>93</v>
      </c>
      <c r="WLF456" s="68" t="s">
        <v>93</v>
      </c>
      <c r="WLG456" s="68" t="s">
        <v>93</v>
      </c>
      <c r="WLH456" s="68" t="s">
        <v>93</v>
      </c>
      <c r="WLI456" s="68" t="s">
        <v>93</v>
      </c>
      <c r="WLJ456" s="68" t="s">
        <v>93</v>
      </c>
      <c r="WLK456" s="68" t="s">
        <v>93</v>
      </c>
      <c r="WLL456" s="68" t="s">
        <v>93</v>
      </c>
      <c r="WLM456" s="68" t="s">
        <v>93</v>
      </c>
      <c r="WLN456" s="68" t="s">
        <v>93</v>
      </c>
      <c r="WLO456" s="68" t="s">
        <v>93</v>
      </c>
      <c r="WLP456" s="68" t="s">
        <v>93</v>
      </c>
      <c r="WLQ456" s="68" t="s">
        <v>93</v>
      </c>
      <c r="WLR456" s="68" t="s">
        <v>93</v>
      </c>
      <c r="WLS456" s="68" t="s">
        <v>93</v>
      </c>
      <c r="WLT456" s="68" t="s">
        <v>93</v>
      </c>
      <c r="WLU456" s="68" t="s">
        <v>93</v>
      </c>
      <c r="WLV456" s="68" t="s">
        <v>93</v>
      </c>
      <c r="WLW456" s="68" t="s">
        <v>93</v>
      </c>
      <c r="WLX456" s="68" t="s">
        <v>93</v>
      </c>
      <c r="WLY456" s="68" t="s">
        <v>93</v>
      </c>
      <c r="WLZ456" s="68" t="s">
        <v>93</v>
      </c>
      <c r="WMA456" s="68" t="s">
        <v>93</v>
      </c>
      <c r="WMB456" s="68" t="s">
        <v>93</v>
      </c>
      <c r="WMC456" s="68" t="s">
        <v>93</v>
      </c>
      <c r="WMD456" s="68" t="s">
        <v>93</v>
      </c>
      <c r="WME456" s="68" t="s">
        <v>93</v>
      </c>
      <c r="WMF456" s="68" t="s">
        <v>93</v>
      </c>
      <c r="WMG456" s="68" t="s">
        <v>93</v>
      </c>
      <c r="WMH456" s="68" t="s">
        <v>93</v>
      </c>
      <c r="WMI456" s="68" t="s">
        <v>93</v>
      </c>
      <c r="WMJ456" s="68" t="s">
        <v>93</v>
      </c>
      <c r="WMK456" s="68" t="s">
        <v>93</v>
      </c>
      <c r="WML456" s="68" t="s">
        <v>93</v>
      </c>
      <c r="WMM456" s="68" t="s">
        <v>93</v>
      </c>
      <c r="WMN456" s="68" t="s">
        <v>93</v>
      </c>
      <c r="WMO456" s="68" t="s">
        <v>93</v>
      </c>
      <c r="WMP456" s="68" t="s">
        <v>93</v>
      </c>
      <c r="WMQ456" s="68" t="s">
        <v>93</v>
      </c>
      <c r="WMR456" s="68" t="s">
        <v>93</v>
      </c>
      <c r="WMS456" s="68" t="s">
        <v>93</v>
      </c>
      <c r="WMT456" s="68" t="s">
        <v>93</v>
      </c>
      <c r="WMU456" s="68" t="s">
        <v>93</v>
      </c>
      <c r="WMV456" s="68" t="s">
        <v>93</v>
      </c>
      <c r="WMW456" s="68" t="s">
        <v>93</v>
      </c>
      <c r="WMX456" s="68" t="s">
        <v>93</v>
      </c>
      <c r="WMY456" s="68" t="s">
        <v>93</v>
      </c>
      <c r="WMZ456" s="68" t="s">
        <v>93</v>
      </c>
      <c r="WNA456" s="68" t="s">
        <v>93</v>
      </c>
      <c r="WNB456" s="68" t="s">
        <v>93</v>
      </c>
      <c r="WNC456" s="68" t="s">
        <v>93</v>
      </c>
      <c r="WND456" s="68" t="s">
        <v>93</v>
      </c>
      <c r="WNE456" s="68" t="s">
        <v>93</v>
      </c>
      <c r="WNF456" s="68" t="s">
        <v>93</v>
      </c>
      <c r="WNG456" s="68" t="s">
        <v>93</v>
      </c>
      <c r="WNH456" s="68" t="s">
        <v>93</v>
      </c>
      <c r="WNI456" s="68" t="s">
        <v>93</v>
      </c>
      <c r="WNJ456" s="68" t="s">
        <v>93</v>
      </c>
      <c r="WNK456" s="68" t="s">
        <v>93</v>
      </c>
      <c r="WNL456" s="68" t="s">
        <v>93</v>
      </c>
      <c r="WNM456" s="68" t="s">
        <v>93</v>
      </c>
      <c r="WNN456" s="68" t="s">
        <v>93</v>
      </c>
      <c r="WNO456" s="68" t="s">
        <v>93</v>
      </c>
      <c r="WNP456" s="68" t="s">
        <v>93</v>
      </c>
      <c r="WNQ456" s="68" t="s">
        <v>93</v>
      </c>
      <c r="WNR456" s="68" t="s">
        <v>93</v>
      </c>
      <c r="WNS456" s="68" t="s">
        <v>93</v>
      </c>
      <c r="WNT456" s="68" t="s">
        <v>93</v>
      </c>
      <c r="WNU456" s="68" t="s">
        <v>93</v>
      </c>
      <c r="WNV456" s="68" t="s">
        <v>93</v>
      </c>
      <c r="WNW456" s="68" t="s">
        <v>93</v>
      </c>
      <c r="WNX456" s="68" t="s">
        <v>93</v>
      </c>
      <c r="WNY456" s="68" t="s">
        <v>93</v>
      </c>
      <c r="WNZ456" s="68" t="s">
        <v>93</v>
      </c>
      <c r="WOA456" s="68" t="s">
        <v>93</v>
      </c>
      <c r="WOB456" s="68" t="s">
        <v>93</v>
      </c>
      <c r="WOC456" s="68" t="s">
        <v>93</v>
      </c>
      <c r="WOD456" s="68" t="s">
        <v>93</v>
      </c>
      <c r="WOE456" s="68" t="s">
        <v>93</v>
      </c>
      <c r="WOF456" s="68" t="s">
        <v>93</v>
      </c>
      <c r="WOG456" s="68" t="s">
        <v>93</v>
      </c>
      <c r="WOH456" s="68" t="s">
        <v>93</v>
      </c>
      <c r="WOI456" s="68" t="s">
        <v>93</v>
      </c>
      <c r="WOJ456" s="68" t="s">
        <v>93</v>
      </c>
      <c r="WOK456" s="68" t="s">
        <v>93</v>
      </c>
      <c r="WOL456" s="68" t="s">
        <v>93</v>
      </c>
      <c r="WOM456" s="68" t="s">
        <v>93</v>
      </c>
      <c r="WON456" s="68" t="s">
        <v>93</v>
      </c>
      <c r="WOO456" s="68" t="s">
        <v>93</v>
      </c>
      <c r="WOP456" s="68" t="s">
        <v>93</v>
      </c>
      <c r="WOQ456" s="68" t="s">
        <v>93</v>
      </c>
      <c r="WOR456" s="68" t="s">
        <v>93</v>
      </c>
      <c r="WOS456" s="68" t="s">
        <v>93</v>
      </c>
      <c r="WOT456" s="68" t="s">
        <v>93</v>
      </c>
      <c r="WOU456" s="68" t="s">
        <v>93</v>
      </c>
      <c r="WOV456" s="68" t="s">
        <v>93</v>
      </c>
      <c r="WOW456" s="68" t="s">
        <v>93</v>
      </c>
      <c r="WOX456" s="68" t="s">
        <v>93</v>
      </c>
      <c r="WOY456" s="68" t="s">
        <v>93</v>
      </c>
      <c r="WOZ456" s="68" t="s">
        <v>93</v>
      </c>
      <c r="WPA456" s="68" t="s">
        <v>93</v>
      </c>
      <c r="WPB456" s="68" t="s">
        <v>93</v>
      </c>
      <c r="WPC456" s="68" t="s">
        <v>93</v>
      </c>
      <c r="WPD456" s="68" t="s">
        <v>93</v>
      </c>
      <c r="WPE456" s="68" t="s">
        <v>93</v>
      </c>
      <c r="WPF456" s="68" t="s">
        <v>93</v>
      </c>
      <c r="WPG456" s="68" t="s">
        <v>93</v>
      </c>
      <c r="WPH456" s="68" t="s">
        <v>93</v>
      </c>
      <c r="WPI456" s="68" t="s">
        <v>93</v>
      </c>
      <c r="WPJ456" s="68" t="s">
        <v>93</v>
      </c>
      <c r="WPK456" s="68" t="s">
        <v>93</v>
      </c>
      <c r="WPL456" s="68" t="s">
        <v>93</v>
      </c>
      <c r="WPM456" s="68" t="s">
        <v>93</v>
      </c>
      <c r="WPN456" s="68" t="s">
        <v>93</v>
      </c>
      <c r="WPO456" s="68" t="s">
        <v>93</v>
      </c>
      <c r="WPP456" s="68" t="s">
        <v>93</v>
      </c>
      <c r="WPQ456" s="68" t="s">
        <v>93</v>
      </c>
      <c r="WPR456" s="68" t="s">
        <v>93</v>
      </c>
      <c r="WPS456" s="68" t="s">
        <v>93</v>
      </c>
      <c r="WPT456" s="68" t="s">
        <v>93</v>
      </c>
      <c r="WPU456" s="68" t="s">
        <v>93</v>
      </c>
      <c r="WPV456" s="68" t="s">
        <v>93</v>
      </c>
      <c r="WPW456" s="68" t="s">
        <v>93</v>
      </c>
      <c r="WPX456" s="68" t="s">
        <v>93</v>
      </c>
      <c r="WPY456" s="68" t="s">
        <v>93</v>
      </c>
      <c r="WPZ456" s="68" t="s">
        <v>93</v>
      </c>
      <c r="WQA456" s="68" t="s">
        <v>93</v>
      </c>
      <c r="WQB456" s="68" t="s">
        <v>93</v>
      </c>
      <c r="WQC456" s="68" t="s">
        <v>93</v>
      </c>
      <c r="WQD456" s="68" t="s">
        <v>93</v>
      </c>
      <c r="WQE456" s="68" t="s">
        <v>93</v>
      </c>
      <c r="WQF456" s="68" t="s">
        <v>93</v>
      </c>
      <c r="WQG456" s="68" t="s">
        <v>93</v>
      </c>
      <c r="WQH456" s="68" t="s">
        <v>93</v>
      </c>
      <c r="WQI456" s="68" t="s">
        <v>93</v>
      </c>
      <c r="WQJ456" s="68" t="s">
        <v>93</v>
      </c>
      <c r="WQK456" s="68" t="s">
        <v>93</v>
      </c>
      <c r="WQL456" s="68" t="s">
        <v>93</v>
      </c>
      <c r="WQM456" s="68" t="s">
        <v>93</v>
      </c>
      <c r="WQN456" s="68" t="s">
        <v>93</v>
      </c>
      <c r="WQO456" s="68" t="s">
        <v>93</v>
      </c>
      <c r="WQP456" s="68" t="s">
        <v>93</v>
      </c>
      <c r="WQQ456" s="68" t="s">
        <v>93</v>
      </c>
      <c r="WQR456" s="68" t="s">
        <v>93</v>
      </c>
      <c r="WQS456" s="68" t="s">
        <v>93</v>
      </c>
      <c r="WQT456" s="68" t="s">
        <v>93</v>
      </c>
      <c r="WQU456" s="68" t="s">
        <v>93</v>
      </c>
      <c r="WQV456" s="68" t="s">
        <v>93</v>
      </c>
      <c r="WQW456" s="68" t="s">
        <v>93</v>
      </c>
      <c r="WQX456" s="68" t="s">
        <v>93</v>
      </c>
      <c r="WQY456" s="68" t="s">
        <v>93</v>
      </c>
      <c r="WQZ456" s="68" t="s">
        <v>93</v>
      </c>
      <c r="WRA456" s="68" t="s">
        <v>93</v>
      </c>
      <c r="WRB456" s="68" t="s">
        <v>93</v>
      </c>
      <c r="WRC456" s="68" t="s">
        <v>93</v>
      </c>
      <c r="WRD456" s="68" t="s">
        <v>93</v>
      </c>
      <c r="WRE456" s="68" t="s">
        <v>93</v>
      </c>
      <c r="WRF456" s="68" t="s">
        <v>93</v>
      </c>
      <c r="WRG456" s="68" t="s">
        <v>93</v>
      </c>
      <c r="WRH456" s="68" t="s">
        <v>93</v>
      </c>
      <c r="WRI456" s="68" t="s">
        <v>93</v>
      </c>
      <c r="WRJ456" s="68" t="s">
        <v>93</v>
      </c>
      <c r="WRK456" s="68" t="s">
        <v>93</v>
      </c>
      <c r="WRL456" s="68" t="s">
        <v>93</v>
      </c>
      <c r="WRM456" s="68" t="s">
        <v>93</v>
      </c>
      <c r="WRN456" s="68" t="s">
        <v>93</v>
      </c>
      <c r="WRO456" s="68" t="s">
        <v>93</v>
      </c>
      <c r="WRP456" s="68" t="s">
        <v>93</v>
      </c>
      <c r="WRQ456" s="68" t="s">
        <v>93</v>
      </c>
      <c r="WRR456" s="68" t="s">
        <v>93</v>
      </c>
      <c r="WRS456" s="68" t="s">
        <v>93</v>
      </c>
      <c r="WRT456" s="68" t="s">
        <v>93</v>
      </c>
      <c r="WRU456" s="68" t="s">
        <v>93</v>
      </c>
      <c r="WRV456" s="68" t="s">
        <v>93</v>
      </c>
      <c r="WRW456" s="68" t="s">
        <v>93</v>
      </c>
      <c r="WRX456" s="68" t="s">
        <v>93</v>
      </c>
      <c r="WRY456" s="68" t="s">
        <v>93</v>
      </c>
      <c r="WRZ456" s="68" t="s">
        <v>93</v>
      </c>
      <c r="WSA456" s="68" t="s">
        <v>93</v>
      </c>
      <c r="WSB456" s="68" t="s">
        <v>93</v>
      </c>
      <c r="WSC456" s="68" t="s">
        <v>93</v>
      </c>
      <c r="WSD456" s="68" t="s">
        <v>93</v>
      </c>
      <c r="WSE456" s="68" t="s">
        <v>93</v>
      </c>
      <c r="WSF456" s="68" t="s">
        <v>93</v>
      </c>
      <c r="WSG456" s="68" t="s">
        <v>93</v>
      </c>
      <c r="WSH456" s="68" t="s">
        <v>93</v>
      </c>
      <c r="WSI456" s="68" t="s">
        <v>93</v>
      </c>
      <c r="WSJ456" s="68" t="s">
        <v>93</v>
      </c>
      <c r="WSK456" s="68" t="s">
        <v>93</v>
      </c>
      <c r="WSL456" s="68" t="s">
        <v>93</v>
      </c>
      <c r="WSM456" s="68" t="s">
        <v>93</v>
      </c>
      <c r="WSN456" s="68" t="s">
        <v>93</v>
      </c>
      <c r="WSO456" s="68" t="s">
        <v>93</v>
      </c>
      <c r="WSP456" s="68" t="s">
        <v>93</v>
      </c>
      <c r="WSQ456" s="68" t="s">
        <v>93</v>
      </c>
      <c r="WSR456" s="68" t="s">
        <v>93</v>
      </c>
      <c r="WSS456" s="68" t="s">
        <v>93</v>
      </c>
      <c r="WST456" s="68" t="s">
        <v>93</v>
      </c>
      <c r="WSU456" s="68" t="s">
        <v>93</v>
      </c>
      <c r="WSV456" s="68" t="s">
        <v>93</v>
      </c>
      <c r="WSW456" s="68" t="s">
        <v>93</v>
      </c>
      <c r="WSX456" s="68" t="s">
        <v>93</v>
      </c>
      <c r="WSY456" s="68" t="s">
        <v>93</v>
      </c>
      <c r="WSZ456" s="68" t="s">
        <v>93</v>
      </c>
      <c r="WTA456" s="68" t="s">
        <v>93</v>
      </c>
      <c r="WTB456" s="68" t="s">
        <v>93</v>
      </c>
      <c r="WTC456" s="68" t="s">
        <v>93</v>
      </c>
      <c r="WTD456" s="68" t="s">
        <v>93</v>
      </c>
      <c r="WTE456" s="68" t="s">
        <v>93</v>
      </c>
      <c r="WTF456" s="68" t="s">
        <v>93</v>
      </c>
      <c r="WTG456" s="68" t="s">
        <v>93</v>
      </c>
      <c r="WTH456" s="68" t="s">
        <v>93</v>
      </c>
      <c r="WTI456" s="68" t="s">
        <v>93</v>
      </c>
      <c r="WTJ456" s="68" t="s">
        <v>93</v>
      </c>
      <c r="WTK456" s="68" t="s">
        <v>93</v>
      </c>
      <c r="WTL456" s="68" t="s">
        <v>93</v>
      </c>
      <c r="WTM456" s="68" t="s">
        <v>93</v>
      </c>
      <c r="WTN456" s="68" t="s">
        <v>93</v>
      </c>
      <c r="WTO456" s="68" t="s">
        <v>93</v>
      </c>
      <c r="WTP456" s="68" t="s">
        <v>93</v>
      </c>
      <c r="WTQ456" s="68" t="s">
        <v>93</v>
      </c>
      <c r="WTR456" s="68" t="s">
        <v>93</v>
      </c>
      <c r="WTS456" s="68" t="s">
        <v>93</v>
      </c>
      <c r="WTT456" s="68" t="s">
        <v>93</v>
      </c>
      <c r="WTU456" s="68" t="s">
        <v>93</v>
      </c>
      <c r="WTV456" s="68" t="s">
        <v>93</v>
      </c>
      <c r="WTW456" s="68" t="s">
        <v>93</v>
      </c>
      <c r="WTX456" s="68" t="s">
        <v>93</v>
      </c>
      <c r="WTY456" s="68" t="s">
        <v>93</v>
      </c>
      <c r="WTZ456" s="68" t="s">
        <v>93</v>
      </c>
      <c r="WUA456" s="68" t="s">
        <v>93</v>
      </c>
      <c r="WUB456" s="68" t="s">
        <v>93</v>
      </c>
      <c r="WUC456" s="68" t="s">
        <v>93</v>
      </c>
      <c r="WUD456" s="68" t="s">
        <v>93</v>
      </c>
      <c r="WUE456" s="68" t="s">
        <v>93</v>
      </c>
      <c r="WUF456" s="68" t="s">
        <v>93</v>
      </c>
      <c r="WUG456" s="68" t="s">
        <v>93</v>
      </c>
      <c r="WUH456" s="68" t="s">
        <v>93</v>
      </c>
      <c r="WUI456" s="68" t="s">
        <v>93</v>
      </c>
      <c r="WUJ456" s="68" t="s">
        <v>93</v>
      </c>
      <c r="WUK456" s="68" t="s">
        <v>93</v>
      </c>
      <c r="WUL456" s="68" t="s">
        <v>93</v>
      </c>
      <c r="WUM456" s="68" t="s">
        <v>93</v>
      </c>
      <c r="WUN456" s="68" t="s">
        <v>93</v>
      </c>
      <c r="WUO456" s="68" t="s">
        <v>93</v>
      </c>
      <c r="WUP456" s="68" t="s">
        <v>93</v>
      </c>
      <c r="WUQ456" s="68" t="s">
        <v>93</v>
      </c>
      <c r="WUR456" s="68" t="s">
        <v>93</v>
      </c>
      <c r="WUS456" s="68" t="s">
        <v>93</v>
      </c>
      <c r="WUT456" s="68" t="s">
        <v>93</v>
      </c>
      <c r="WUU456" s="68" t="s">
        <v>93</v>
      </c>
      <c r="WUV456" s="68" t="s">
        <v>93</v>
      </c>
      <c r="WUW456" s="68" t="s">
        <v>93</v>
      </c>
      <c r="WUX456" s="68" t="s">
        <v>93</v>
      </c>
      <c r="WUY456" s="68" t="s">
        <v>93</v>
      </c>
      <c r="WUZ456" s="68" t="s">
        <v>93</v>
      </c>
      <c r="WVA456" s="68" t="s">
        <v>93</v>
      </c>
      <c r="WVB456" s="68" t="s">
        <v>93</v>
      </c>
      <c r="WVC456" s="68" t="s">
        <v>93</v>
      </c>
      <c r="WVD456" s="68" t="s">
        <v>93</v>
      </c>
      <c r="WVE456" s="68" t="s">
        <v>93</v>
      </c>
      <c r="WVF456" s="68" t="s">
        <v>93</v>
      </c>
      <c r="WVG456" s="68" t="s">
        <v>93</v>
      </c>
      <c r="WVH456" s="68" t="s">
        <v>93</v>
      </c>
      <c r="WVI456" s="68" t="s">
        <v>93</v>
      </c>
      <c r="WVJ456" s="68" t="s">
        <v>93</v>
      </c>
      <c r="WVK456" s="68" t="s">
        <v>93</v>
      </c>
      <c r="WVL456" s="68" t="s">
        <v>93</v>
      </c>
      <c r="WVM456" s="68" t="s">
        <v>93</v>
      </c>
      <c r="WVN456" s="68" t="s">
        <v>93</v>
      </c>
      <c r="WVO456" s="68" t="s">
        <v>93</v>
      </c>
      <c r="WVP456" s="68" t="s">
        <v>93</v>
      </c>
      <c r="WVQ456" s="68" t="s">
        <v>93</v>
      </c>
      <c r="WVR456" s="68" t="s">
        <v>93</v>
      </c>
      <c r="WVS456" s="68" t="s">
        <v>93</v>
      </c>
      <c r="WVT456" s="68" t="s">
        <v>93</v>
      </c>
      <c r="WVU456" s="68" t="s">
        <v>93</v>
      </c>
      <c r="WVV456" s="68" t="s">
        <v>93</v>
      </c>
      <c r="WVW456" s="68" t="s">
        <v>93</v>
      </c>
      <c r="WVX456" s="68" t="s">
        <v>93</v>
      </c>
      <c r="WVY456" s="68" t="s">
        <v>93</v>
      </c>
      <c r="WVZ456" s="68" t="s">
        <v>93</v>
      </c>
      <c r="WWA456" s="68" t="s">
        <v>93</v>
      </c>
      <c r="WWB456" s="68" t="s">
        <v>93</v>
      </c>
      <c r="WWC456" s="68" t="s">
        <v>93</v>
      </c>
      <c r="WWD456" s="68" t="s">
        <v>93</v>
      </c>
      <c r="WWE456" s="68" t="s">
        <v>93</v>
      </c>
      <c r="WWF456" s="68" t="s">
        <v>93</v>
      </c>
      <c r="WWG456" s="68" t="s">
        <v>93</v>
      </c>
      <c r="WWH456" s="68" t="s">
        <v>93</v>
      </c>
      <c r="WWI456" s="68" t="s">
        <v>93</v>
      </c>
      <c r="WWJ456" s="68" t="s">
        <v>93</v>
      </c>
      <c r="WWK456" s="68" t="s">
        <v>93</v>
      </c>
      <c r="WWL456" s="68" t="s">
        <v>93</v>
      </c>
      <c r="WWM456" s="68" t="s">
        <v>93</v>
      </c>
      <c r="WWN456" s="68" t="s">
        <v>93</v>
      </c>
      <c r="WWO456" s="68" t="s">
        <v>93</v>
      </c>
      <c r="WWP456" s="68" t="s">
        <v>93</v>
      </c>
      <c r="WWQ456" s="68" t="s">
        <v>93</v>
      </c>
      <c r="WWR456" s="68" t="s">
        <v>93</v>
      </c>
      <c r="WWS456" s="68" t="s">
        <v>93</v>
      </c>
      <c r="WWT456" s="68" t="s">
        <v>93</v>
      </c>
      <c r="WWU456" s="68" t="s">
        <v>93</v>
      </c>
      <c r="WWV456" s="68" t="s">
        <v>93</v>
      </c>
      <c r="WWW456" s="68" t="s">
        <v>93</v>
      </c>
      <c r="WWX456" s="68" t="s">
        <v>93</v>
      </c>
      <c r="WWY456" s="68" t="s">
        <v>93</v>
      </c>
      <c r="WWZ456" s="68" t="s">
        <v>93</v>
      </c>
      <c r="WXA456" s="68" t="s">
        <v>93</v>
      </c>
      <c r="WXB456" s="68" t="s">
        <v>93</v>
      </c>
      <c r="WXC456" s="68" t="s">
        <v>93</v>
      </c>
      <c r="WXD456" s="68" t="s">
        <v>93</v>
      </c>
      <c r="WXE456" s="68" t="s">
        <v>93</v>
      </c>
      <c r="WXF456" s="68" t="s">
        <v>93</v>
      </c>
      <c r="WXG456" s="68" t="s">
        <v>93</v>
      </c>
      <c r="WXH456" s="68" t="s">
        <v>93</v>
      </c>
      <c r="WXI456" s="68" t="s">
        <v>93</v>
      </c>
      <c r="WXJ456" s="68" t="s">
        <v>93</v>
      </c>
      <c r="WXK456" s="68" t="s">
        <v>93</v>
      </c>
      <c r="WXL456" s="68" t="s">
        <v>93</v>
      </c>
      <c r="WXM456" s="68" t="s">
        <v>93</v>
      </c>
      <c r="WXN456" s="68" t="s">
        <v>93</v>
      </c>
      <c r="WXO456" s="68" t="s">
        <v>93</v>
      </c>
      <c r="WXP456" s="68" t="s">
        <v>93</v>
      </c>
      <c r="WXQ456" s="68" t="s">
        <v>93</v>
      </c>
      <c r="WXR456" s="68" t="s">
        <v>93</v>
      </c>
      <c r="WXS456" s="68" t="s">
        <v>93</v>
      </c>
      <c r="WXT456" s="68" t="s">
        <v>93</v>
      </c>
      <c r="WXU456" s="68" t="s">
        <v>93</v>
      </c>
      <c r="WXV456" s="68" t="s">
        <v>93</v>
      </c>
      <c r="WXW456" s="68" t="s">
        <v>93</v>
      </c>
      <c r="WXX456" s="68" t="s">
        <v>93</v>
      </c>
      <c r="WXY456" s="68" t="s">
        <v>93</v>
      </c>
      <c r="WXZ456" s="68" t="s">
        <v>93</v>
      </c>
      <c r="WYA456" s="68" t="s">
        <v>93</v>
      </c>
      <c r="WYB456" s="68" t="s">
        <v>93</v>
      </c>
      <c r="WYC456" s="68" t="s">
        <v>93</v>
      </c>
      <c r="WYD456" s="68" t="s">
        <v>93</v>
      </c>
      <c r="WYE456" s="68" t="s">
        <v>93</v>
      </c>
      <c r="WYF456" s="68" t="s">
        <v>93</v>
      </c>
      <c r="WYG456" s="68" t="s">
        <v>93</v>
      </c>
      <c r="WYH456" s="68" t="s">
        <v>93</v>
      </c>
      <c r="WYI456" s="68" t="s">
        <v>93</v>
      </c>
      <c r="WYJ456" s="68" t="s">
        <v>93</v>
      </c>
      <c r="WYK456" s="68" t="s">
        <v>93</v>
      </c>
      <c r="WYL456" s="68" t="s">
        <v>93</v>
      </c>
      <c r="WYM456" s="68" t="s">
        <v>93</v>
      </c>
      <c r="WYN456" s="68" t="s">
        <v>93</v>
      </c>
      <c r="WYO456" s="68" t="s">
        <v>93</v>
      </c>
      <c r="WYP456" s="68" t="s">
        <v>93</v>
      </c>
      <c r="WYQ456" s="68" t="s">
        <v>93</v>
      </c>
      <c r="WYR456" s="68" t="s">
        <v>93</v>
      </c>
      <c r="WYS456" s="68" t="s">
        <v>93</v>
      </c>
      <c r="WYT456" s="68" t="s">
        <v>93</v>
      </c>
      <c r="WYU456" s="68" t="s">
        <v>93</v>
      </c>
      <c r="WYV456" s="68" t="s">
        <v>93</v>
      </c>
      <c r="WYW456" s="68" t="s">
        <v>93</v>
      </c>
      <c r="WYX456" s="68" t="s">
        <v>93</v>
      </c>
      <c r="WYY456" s="68" t="s">
        <v>93</v>
      </c>
      <c r="WYZ456" s="68" t="s">
        <v>93</v>
      </c>
      <c r="WZA456" s="68" t="s">
        <v>93</v>
      </c>
      <c r="WZB456" s="68" t="s">
        <v>93</v>
      </c>
      <c r="WZC456" s="68" t="s">
        <v>93</v>
      </c>
      <c r="WZD456" s="68" t="s">
        <v>93</v>
      </c>
      <c r="WZE456" s="68" t="s">
        <v>93</v>
      </c>
      <c r="WZF456" s="68" t="s">
        <v>93</v>
      </c>
      <c r="WZG456" s="68" t="s">
        <v>93</v>
      </c>
      <c r="WZH456" s="68" t="s">
        <v>93</v>
      </c>
      <c r="WZI456" s="68" t="s">
        <v>93</v>
      </c>
      <c r="WZJ456" s="68" t="s">
        <v>93</v>
      </c>
      <c r="WZK456" s="68" t="s">
        <v>93</v>
      </c>
      <c r="WZL456" s="68" t="s">
        <v>93</v>
      </c>
      <c r="WZM456" s="68" t="s">
        <v>93</v>
      </c>
      <c r="WZN456" s="68" t="s">
        <v>93</v>
      </c>
      <c r="WZO456" s="68" t="s">
        <v>93</v>
      </c>
      <c r="WZP456" s="68" t="s">
        <v>93</v>
      </c>
      <c r="WZQ456" s="68" t="s">
        <v>93</v>
      </c>
      <c r="WZR456" s="68" t="s">
        <v>93</v>
      </c>
      <c r="WZS456" s="68" t="s">
        <v>93</v>
      </c>
      <c r="WZT456" s="68" t="s">
        <v>93</v>
      </c>
      <c r="WZU456" s="68" t="s">
        <v>93</v>
      </c>
      <c r="WZV456" s="68" t="s">
        <v>93</v>
      </c>
      <c r="WZW456" s="68" t="s">
        <v>93</v>
      </c>
      <c r="WZX456" s="68" t="s">
        <v>93</v>
      </c>
      <c r="WZY456" s="68" t="s">
        <v>93</v>
      </c>
      <c r="WZZ456" s="68" t="s">
        <v>93</v>
      </c>
      <c r="XAA456" s="68" t="s">
        <v>93</v>
      </c>
      <c r="XAB456" s="68" t="s">
        <v>93</v>
      </c>
      <c r="XAC456" s="68" t="s">
        <v>93</v>
      </c>
      <c r="XAD456" s="68" t="s">
        <v>93</v>
      </c>
      <c r="XAE456" s="68" t="s">
        <v>93</v>
      </c>
      <c r="XAF456" s="68" t="s">
        <v>93</v>
      </c>
      <c r="XAG456" s="68" t="s">
        <v>93</v>
      </c>
      <c r="XAH456" s="68" t="s">
        <v>93</v>
      </c>
      <c r="XAI456" s="68" t="s">
        <v>93</v>
      </c>
      <c r="XAJ456" s="68" t="s">
        <v>93</v>
      </c>
      <c r="XAK456" s="68" t="s">
        <v>93</v>
      </c>
      <c r="XAL456" s="68" t="s">
        <v>93</v>
      </c>
      <c r="XAM456" s="68" t="s">
        <v>93</v>
      </c>
      <c r="XAN456" s="68" t="s">
        <v>93</v>
      </c>
      <c r="XAO456" s="68" t="s">
        <v>93</v>
      </c>
      <c r="XAP456" s="68" t="s">
        <v>93</v>
      </c>
      <c r="XAQ456" s="68" t="s">
        <v>93</v>
      </c>
      <c r="XAR456" s="68" t="s">
        <v>93</v>
      </c>
      <c r="XAS456" s="68" t="s">
        <v>93</v>
      </c>
      <c r="XAT456" s="68" t="s">
        <v>93</v>
      </c>
      <c r="XAU456" s="68" t="s">
        <v>93</v>
      </c>
      <c r="XAV456" s="68" t="s">
        <v>93</v>
      </c>
      <c r="XAW456" s="68" t="s">
        <v>93</v>
      </c>
      <c r="XAX456" s="68" t="s">
        <v>93</v>
      </c>
      <c r="XAY456" s="68" t="s">
        <v>93</v>
      </c>
      <c r="XAZ456" s="68" t="s">
        <v>93</v>
      </c>
      <c r="XBA456" s="68" t="s">
        <v>93</v>
      </c>
      <c r="XBB456" s="68" t="s">
        <v>93</v>
      </c>
      <c r="XBC456" s="68" t="s">
        <v>93</v>
      </c>
      <c r="XBD456" s="68" t="s">
        <v>93</v>
      </c>
      <c r="XBE456" s="68" t="s">
        <v>93</v>
      </c>
      <c r="XBF456" s="68" t="s">
        <v>93</v>
      </c>
      <c r="XBG456" s="68" t="s">
        <v>93</v>
      </c>
      <c r="XBH456" s="68" t="s">
        <v>93</v>
      </c>
      <c r="XBI456" s="68" t="s">
        <v>93</v>
      </c>
      <c r="XBJ456" s="68" t="s">
        <v>93</v>
      </c>
      <c r="XBK456" s="68" t="s">
        <v>93</v>
      </c>
      <c r="XBL456" s="68" t="s">
        <v>93</v>
      </c>
      <c r="XBM456" s="68" t="s">
        <v>93</v>
      </c>
      <c r="XBN456" s="68" t="s">
        <v>93</v>
      </c>
      <c r="XBO456" s="68" t="s">
        <v>93</v>
      </c>
      <c r="XBP456" s="68" t="s">
        <v>93</v>
      </c>
      <c r="XBQ456" s="68" t="s">
        <v>93</v>
      </c>
      <c r="XBR456" s="68" t="s">
        <v>93</v>
      </c>
      <c r="XBS456" s="68" t="s">
        <v>93</v>
      </c>
      <c r="XBT456" s="68" t="s">
        <v>93</v>
      </c>
      <c r="XBU456" s="68" t="s">
        <v>93</v>
      </c>
      <c r="XBV456" s="68" t="s">
        <v>93</v>
      </c>
      <c r="XBW456" s="68" t="s">
        <v>93</v>
      </c>
      <c r="XBX456" s="68" t="s">
        <v>93</v>
      </c>
      <c r="XBY456" s="68" t="s">
        <v>93</v>
      </c>
      <c r="XBZ456" s="68" t="s">
        <v>93</v>
      </c>
      <c r="XCA456" s="68" t="s">
        <v>93</v>
      </c>
      <c r="XCB456" s="68" t="s">
        <v>93</v>
      </c>
      <c r="XCC456" s="68" t="s">
        <v>93</v>
      </c>
      <c r="XCD456" s="68" t="s">
        <v>93</v>
      </c>
      <c r="XCE456" s="68" t="s">
        <v>93</v>
      </c>
      <c r="XCF456" s="68" t="s">
        <v>93</v>
      </c>
      <c r="XCG456" s="68" t="s">
        <v>93</v>
      </c>
      <c r="XCH456" s="68" t="s">
        <v>93</v>
      </c>
      <c r="XCI456" s="68" t="s">
        <v>93</v>
      </c>
      <c r="XCJ456" s="68" t="s">
        <v>93</v>
      </c>
      <c r="XCK456" s="68" t="s">
        <v>93</v>
      </c>
      <c r="XCL456" s="68" t="s">
        <v>93</v>
      </c>
      <c r="XCM456" s="68" t="s">
        <v>93</v>
      </c>
      <c r="XCN456" s="68" t="s">
        <v>93</v>
      </c>
      <c r="XCO456" s="68" t="s">
        <v>93</v>
      </c>
      <c r="XCP456" s="68" t="s">
        <v>93</v>
      </c>
      <c r="XCQ456" s="68" t="s">
        <v>93</v>
      </c>
      <c r="XCR456" s="68" t="s">
        <v>93</v>
      </c>
      <c r="XCS456" s="68" t="s">
        <v>93</v>
      </c>
      <c r="XCT456" s="68" t="s">
        <v>93</v>
      </c>
      <c r="XCU456" s="68" t="s">
        <v>93</v>
      </c>
      <c r="XCV456" s="68" t="s">
        <v>93</v>
      </c>
      <c r="XCW456" s="68" t="s">
        <v>93</v>
      </c>
      <c r="XCX456" s="68" t="s">
        <v>93</v>
      </c>
      <c r="XCY456" s="68" t="s">
        <v>93</v>
      </c>
      <c r="XCZ456" s="68" t="s">
        <v>93</v>
      </c>
      <c r="XDA456" s="68" t="s">
        <v>93</v>
      </c>
      <c r="XDB456" s="68" t="s">
        <v>93</v>
      </c>
      <c r="XDC456" s="68" t="s">
        <v>93</v>
      </c>
      <c r="XDD456" s="68" t="s">
        <v>93</v>
      </c>
      <c r="XDE456" s="68" t="s">
        <v>93</v>
      </c>
      <c r="XDF456" s="68" t="s">
        <v>93</v>
      </c>
      <c r="XDG456" s="68" t="s">
        <v>93</v>
      </c>
      <c r="XDH456" s="68" t="s">
        <v>93</v>
      </c>
      <c r="XDI456" s="68" t="s">
        <v>93</v>
      </c>
      <c r="XDJ456" s="68" t="s">
        <v>93</v>
      </c>
      <c r="XDK456" s="68" t="s">
        <v>93</v>
      </c>
      <c r="XDL456" s="68" t="s">
        <v>93</v>
      </c>
      <c r="XDM456" s="68" t="s">
        <v>93</v>
      </c>
      <c r="XDN456" s="68" t="s">
        <v>93</v>
      </c>
      <c r="XDO456" s="68" t="s">
        <v>93</v>
      </c>
      <c r="XDP456" s="68" t="s">
        <v>93</v>
      </c>
      <c r="XDQ456" s="68" t="s">
        <v>93</v>
      </c>
      <c r="XDR456" s="68" t="s">
        <v>93</v>
      </c>
      <c r="XDS456" s="68" t="s">
        <v>93</v>
      </c>
      <c r="XDT456" s="68" t="s">
        <v>93</v>
      </c>
      <c r="XDU456" s="68" t="s">
        <v>93</v>
      </c>
      <c r="XDV456" s="68" t="s">
        <v>93</v>
      </c>
      <c r="XDW456" s="68" t="s">
        <v>93</v>
      </c>
      <c r="XDX456" s="68" t="s">
        <v>93</v>
      </c>
      <c r="XDY456" s="68" t="s">
        <v>93</v>
      </c>
      <c r="XDZ456" s="68" t="s">
        <v>93</v>
      </c>
      <c r="XEA456" s="68" t="s">
        <v>93</v>
      </c>
      <c r="XEB456" s="68" t="s">
        <v>93</v>
      </c>
      <c r="XEC456" s="68" t="s">
        <v>93</v>
      </c>
      <c r="XED456" s="68" t="s">
        <v>93</v>
      </c>
      <c r="XEE456" s="68" t="s">
        <v>93</v>
      </c>
      <c r="XEF456" s="68" t="s">
        <v>93</v>
      </c>
      <c r="XEG456" s="68" t="s">
        <v>93</v>
      </c>
      <c r="XEH456" s="68" t="s">
        <v>93</v>
      </c>
      <c r="XEI456" s="68" t="s">
        <v>93</v>
      </c>
      <c r="XEJ456" s="68" t="s">
        <v>93</v>
      </c>
      <c r="XEK456" s="68" t="s">
        <v>93</v>
      </c>
      <c r="XEL456" s="68" t="s">
        <v>93</v>
      </c>
      <c r="XEM456" s="68" t="s">
        <v>93</v>
      </c>
      <c r="XEN456" s="68" t="s">
        <v>93</v>
      </c>
      <c r="XEO456" s="68" t="s">
        <v>93</v>
      </c>
      <c r="XEP456" s="68" t="s">
        <v>93</v>
      </c>
      <c r="XEQ456" s="68" t="s">
        <v>93</v>
      </c>
      <c r="XER456" s="68" t="s">
        <v>93</v>
      </c>
      <c r="XES456" s="68" t="s">
        <v>93</v>
      </c>
      <c r="XET456" s="68" t="s">
        <v>93</v>
      </c>
      <c r="XEU456" s="68" t="s">
        <v>93</v>
      </c>
      <c r="XEV456" s="68" t="s">
        <v>93</v>
      </c>
      <c r="XEW456" s="68" t="s">
        <v>93</v>
      </c>
      <c r="XEX456" s="68" t="s">
        <v>93</v>
      </c>
      <c r="XEY456" s="68" t="s">
        <v>93</v>
      </c>
      <c r="XEZ456" s="68" t="s">
        <v>93</v>
      </c>
      <c r="XFA456" s="68" t="s">
        <v>93</v>
      </c>
      <c r="XFB456" s="68" t="s">
        <v>93</v>
      </c>
      <c r="XFC456" s="68" t="s">
        <v>93</v>
      </c>
      <c r="XFD456" s="68" t="s">
        <v>93</v>
      </c>
    </row>
    <row r="457" spans="1:16384" ht="33" customHeight="1" x14ac:dyDescent="0.25">
      <c r="A457" s="68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98"/>
      <c r="Z457" s="68"/>
      <c r="AA457" s="68" t="s">
        <v>93</v>
      </c>
    </row>
    <row r="458" spans="1:16384" ht="15.75" x14ac:dyDescent="0.25">
      <c r="A458" s="138" t="s">
        <v>177</v>
      </c>
      <c r="B458" s="138"/>
      <c r="C458" s="138"/>
      <c r="D458" s="138"/>
      <c r="E458" s="138"/>
      <c r="F458" s="138"/>
      <c r="G458" s="138"/>
      <c r="H458" s="138"/>
      <c r="I458" s="138"/>
      <c r="J458" s="138"/>
      <c r="K458" s="138"/>
      <c r="L458" s="138"/>
      <c r="M458" s="138"/>
      <c r="N458" s="138"/>
      <c r="O458" s="138"/>
      <c r="P458" s="138"/>
      <c r="Q458" s="138"/>
      <c r="R458" s="138"/>
      <c r="S458" s="138"/>
      <c r="T458" s="138"/>
      <c r="U458" s="138"/>
      <c r="V458" s="138"/>
      <c r="W458" s="138"/>
      <c r="X458" s="138"/>
      <c r="Y458" s="138"/>
      <c r="Z458" s="138"/>
      <c r="AA458" s="138"/>
    </row>
  </sheetData>
  <mergeCells count="161">
    <mergeCell ref="AC237:AD241"/>
    <mergeCell ref="S237:S238"/>
    <mergeCell ref="S239:S240"/>
    <mergeCell ref="AC214:AE216"/>
    <mergeCell ref="R168:R169"/>
    <mergeCell ref="S168:S169"/>
    <mergeCell ref="R170:R171"/>
    <mergeCell ref="S170:S171"/>
    <mergeCell ref="R172:R173"/>
    <mergeCell ref="S172:S173"/>
    <mergeCell ref="R174:R175"/>
    <mergeCell ref="S174:S175"/>
    <mergeCell ref="AC175:AE177"/>
    <mergeCell ref="R176:R177"/>
    <mergeCell ref="S176:S177"/>
    <mergeCell ref="R178:R179"/>
    <mergeCell ref="S178:S179"/>
    <mergeCell ref="R209:R210"/>
    <mergeCell ref="S209:S210"/>
    <mergeCell ref="R211:R212"/>
    <mergeCell ref="S211:S212"/>
    <mergeCell ref="R213:R214"/>
    <mergeCell ref="S233:S236"/>
    <mergeCell ref="R233:R236"/>
    <mergeCell ref="A458:AA458"/>
    <mergeCell ref="V1:AA1"/>
    <mergeCell ref="A456:AA456"/>
    <mergeCell ref="A11:C11"/>
    <mergeCell ref="D11:E11"/>
    <mergeCell ref="F11:G11"/>
    <mergeCell ref="A10:Q10"/>
    <mergeCell ref="H11:Q11"/>
    <mergeCell ref="S10:S11"/>
    <mergeCell ref="R10:R11"/>
    <mergeCell ref="Z10:AA10"/>
    <mergeCell ref="T10:Y10"/>
    <mergeCell ref="A8:AA8"/>
    <mergeCell ref="A7:AA7"/>
    <mergeCell ref="A2:AA2"/>
    <mergeCell ref="A3:AA3"/>
    <mergeCell ref="A4:AA4"/>
    <mergeCell ref="A6:AA6"/>
    <mergeCell ref="S88:S91"/>
    <mergeCell ref="R237:R238"/>
    <mergeCell ref="R239:R240"/>
    <mergeCell ref="R160:R161"/>
    <mergeCell ref="S160:S161"/>
    <mergeCell ref="R162:R163"/>
    <mergeCell ref="AE431:AF431"/>
    <mergeCell ref="AE442:AF442"/>
    <mergeCell ref="S104:S106"/>
    <mergeCell ref="R104:R106"/>
    <mergeCell ref="S109:S112"/>
    <mergeCell ref="R109:R112"/>
    <mergeCell ref="S99:S101"/>
    <mergeCell ref="R99:R101"/>
    <mergeCell ref="R132:R133"/>
    <mergeCell ref="R130:R131"/>
    <mergeCell ref="R128:R129"/>
    <mergeCell ref="S128:S129"/>
    <mergeCell ref="S130:S131"/>
    <mergeCell ref="S132:S133"/>
    <mergeCell ref="R136:R137"/>
    <mergeCell ref="S136:S137"/>
    <mergeCell ref="S195:S196"/>
    <mergeCell ref="R195:R196"/>
    <mergeCell ref="S213:S214"/>
    <mergeCell ref="R215:R216"/>
    <mergeCell ref="S215:S216"/>
    <mergeCell ref="R217:R218"/>
    <mergeCell ref="S217:S218"/>
    <mergeCell ref="S162:S163"/>
    <mergeCell ref="R164:R165"/>
    <mergeCell ref="S27:S30"/>
    <mergeCell ref="R27:R30"/>
    <mergeCell ref="S63:S65"/>
    <mergeCell ref="R63:R65"/>
    <mergeCell ref="S58:S60"/>
    <mergeCell ref="R58:R60"/>
    <mergeCell ref="S36:S38"/>
    <mergeCell ref="R36:R38"/>
    <mergeCell ref="R134:R135"/>
    <mergeCell ref="S134:S135"/>
    <mergeCell ref="S164:S165"/>
    <mergeCell ref="R88:R91"/>
    <mergeCell ref="S79:S84"/>
    <mergeCell ref="R79:R84"/>
    <mergeCell ref="S70:S76"/>
    <mergeCell ref="R70:R76"/>
    <mergeCell ref="S247:S250"/>
    <mergeCell ref="R247:R250"/>
    <mergeCell ref="S272:S276"/>
    <mergeCell ref="R272:R276"/>
    <mergeCell ref="R205:R206"/>
    <mergeCell ref="S205:S206"/>
    <mergeCell ref="S328:S330"/>
    <mergeCell ref="R328:R330"/>
    <mergeCell ref="R197:R198"/>
    <mergeCell ref="S197:S198"/>
    <mergeCell ref="R199:R200"/>
    <mergeCell ref="S199:S200"/>
    <mergeCell ref="R203:R204"/>
    <mergeCell ref="S203:S204"/>
    <mergeCell ref="R201:R202"/>
    <mergeCell ref="S201:S202"/>
    <mergeCell ref="S224:S226"/>
    <mergeCell ref="R224:R226"/>
    <mergeCell ref="R166:R167"/>
    <mergeCell ref="S166:S167"/>
    <mergeCell ref="R207:R208"/>
    <mergeCell ref="S207:S208"/>
    <mergeCell ref="S434:S440"/>
    <mergeCell ref="R434:R440"/>
    <mergeCell ref="S443:S445"/>
    <mergeCell ref="R443:R445"/>
    <mergeCell ref="S289:S294"/>
    <mergeCell ref="R289:R294"/>
    <mergeCell ref="R296:R300"/>
    <mergeCell ref="S296:S300"/>
    <mergeCell ref="R302:R306"/>
    <mergeCell ref="S302:S306"/>
    <mergeCell ref="S308:S313"/>
    <mergeCell ref="R308:R313"/>
    <mergeCell ref="S315:S320"/>
    <mergeCell ref="R315:R320"/>
    <mergeCell ref="S324:S326"/>
    <mergeCell ref="R324:R326"/>
    <mergeCell ref="S409:S416"/>
    <mergeCell ref="R409:R416"/>
    <mergeCell ref="S428:S431"/>
    <mergeCell ref="R428:R431"/>
    <mergeCell ref="S396:S399"/>
    <mergeCell ref="R396:R399"/>
    <mergeCell ref="S391:S394"/>
    <mergeCell ref="R391:R394"/>
    <mergeCell ref="S386:S389"/>
    <mergeCell ref="S363:S367"/>
    <mergeCell ref="R363:R367"/>
    <mergeCell ref="S369:S373"/>
    <mergeCell ref="R369:R373"/>
    <mergeCell ref="S375:S379"/>
    <mergeCell ref="R375:R379"/>
    <mergeCell ref="S381:S384"/>
    <mergeCell ref="R381:R384"/>
    <mergeCell ref="R386:R389"/>
    <mergeCell ref="S349:S352"/>
    <mergeCell ref="S354:S357"/>
    <mergeCell ref="R349:R352"/>
    <mergeCell ref="R354:R357"/>
    <mergeCell ref="S359:S361"/>
    <mergeCell ref="R359:R361"/>
    <mergeCell ref="R281:R283"/>
    <mergeCell ref="S281:S283"/>
    <mergeCell ref="S336:S338"/>
    <mergeCell ref="R336:R338"/>
    <mergeCell ref="S340:S343"/>
    <mergeCell ref="S345:S347"/>
    <mergeCell ref="R340:R343"/>
    <mergeCell ref="R345:R347"/>
    <mergeCell ref="S332:S334"/>
    <mergeCell ref="R332:R334"/>
  </mergeCells>
  <pageMargins left="0.39370078740157483" right="0.39370078740157483" top="0.78740157480314965" bottom="0.59055118110236227" header="0" footer="0"/>
  <pageSetup paperSize="9" scale="63" orientation="landscape" r:id="rId1"/>
  <headerFooter differentFirst="1">
    <oddHeader>&amp;C 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Всего-дор</vt:lpstr>
      <vt:lpstr>'Всего-дор'!Заголовки_для_печати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2020-12-30T08:11:25Z</dcterms:modified>
</cp:coreProperties>
</file>